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DieseArbeitsmappe" defaultThemeVersion="124226"/>
  <bookViews>
    <workbookView xWindow="120" yWindow="105" windowWidth="11595" windowHeight="6150" activeTab="2"/>
  </bookViews>
  <sheets>
    <sheet name="Deckblatt" sheetId="4" r:id="rId1"/>
    <sheet name="Gruppenspiele" sheetId="1" r:id="rId2"/>
    <sheet name="Endrunde" sheetId="5" r:id="rId3"/>
  </sheets>
  <definedNames>
    <definedName name="_xlnm.Print_Area" localSheetId="0">Deckblatt!$A$1:$BD$43</definedName>
    <definedName name="_xlnm.Print_Area" localSheetId="2">Endrunde!$A$1:$BD$96</definedName>
    <definedName name="_xlnm.Print_Area" localSheetId="1">Gruppenspiele!$A$1:$BD$115</definedName>
  </definedNames>
  <calcPr calcId="125725"/>
</workbook>
</file>

<file path=xl/calcChain.xml><?xml version="1.0" encoding="utf-8"?>
<calcChain xmlns="http://schemas.openxmlformats.org/spreadsheetml/2006/main">
  <c r="M6" i="5"/>
  <c r="J28"/>
  <c r="J29" s="1"/>
  <c r="J30" s="1"/>
  <c r="J31" s="1"/>
  <c r="J32" s="1"/>
  <c r="J33" s="1"/>
  <c r="J34" s="1"/>
  <c r="J35" s="1"/>
  <c r="J36" s="1"/>
  <c r="J37" s="1"/>
  <c r="J38" s="1"/>
  <c r="J39" s="1"/>
  <c r="BF28"/>
  <c r="BO34" s="1"/>
  <c r="AH44" s="1"/>
  <c r="BH28"/>
  <c r="BF29"/>
  <c r="BO36" s="1"/>
  <c r="AH46" s="1"/>
  <c r="BH29"/>
  <c r="BO37" s="1"/>
  <c r="AH47" s="1"/>
  <c r="BF30"/>
  <c r="BH30"/>
  <c r="BF31"/>
  <c r="BH31"/>
  <c r="BF32"/>
  <c r="BH32"/>
  <c r="BF33"/>
  <c r="BH33"/>
  <c r="BF34"/>
  <c r="BH34"/>
  <c r="BO43" s="1"/>
  <c r="AH52" s="1"/>
  <c r="BM34"/>
  <c r="BN34"/>
  <c r="BP34"/>
  <c r="BS34" s="1"/>
  <c r="AP44" s="1"/>
  <c r="BR34"/>
  <c r="BF35"/>
  <c r="BH35"/>
  <c r="BM35"/>
  <c r="BN35"/>
  <c r="BO35"/>
  <c r="AH45" s="1"/>
  <c r="BP35"/>
  <c r="BS35" s="1"/>
  <c r="AP45" s="1"/>
  <c r="BR35"/>
  <c r="BF36"/>
  <c r="BH36"/>
  <c r="BM36"/>
  <c r="BN36"/>
  <c r="AE46" s="1"/>
  <c r="BP36"/>
  <c r="BR36"/>
  <c r="BS36"/>
  <c r="AP46" s="1"/>
  <c r="BF37"/>
  <c r="BH37"/>
  <c r="BM37"/>
  <c r="BN37"/>
  <c r="AE47" s="1"/>
  <c r="BP37"/>
  <c r="BR37"/>
  <c r="AN47" s="1"/>
  <c r="BF38"/>
  <c r="BH38"/>
  <c r="BF39"/>
  <c r="BH39"/>
  <c r="BM41"/>
  <c r="BN41"/>
  <c r="BO41"/>
  <c r="BP41"/>
  <c r="BR41"/>
  <c r="BS41" s="1"/>
  <c r="AP50" s="1"/>
  <c r="BM42"/>
  <c r="BN42"/>
  <c r="BO42"/>
  <c r="AH51" s="1"/>
  <c r="BP42"/>
  <c r="BS42" s="1"/>
  <c r="AP51" s="1"/>
  <c r="BR42"/>
  <c r="BM43"/>
  <c r="BN43"/>
  <c r="AE52" s="1"/>
  <c r="BP43"/>
  <c r="BR43"/>
  <c r="BS43" s="1"/>
  <c r="AP52" s="1"/>
  <c r="AE44"/>
  <c r="AK44"/>
  <c r="AN44"/>
  <c r="BM44"/>
  <c r="BN44"/>
  <c r="AE53" s="1"/>
  <c r="BO44"/>
  <c r="BP44"/>
  <c r="BR44"/>
  <c r="BS44"/>
  <c r="AP53" s="1"/>
  <c r="AE45"/>
  <c r="AN45"/>
  <c r="AK46"/>
  <c r="AN46"/>
  <c r="AK47"/>
  <c r="AE50"/>
  <c r="AH50"/>
  <c r="AK50"/>
  <c r="AE51"/>
  <c r="AN51"/>
  <c r="AK52"/>
  <c r="AH53"/>
  <c r="AK53"/>
  <c r="AN53"/>
  <c r="B57"/>
  <c r="B58"/>
  <c r="J66"/>
  <c r="J70" s="1"/>
  <c r="J74" s="1"/>
  <c r="J78" s="1"/>
  <c r="AF70"/>
  <c r="O74"/>
  <c r="P74"/>
  <c r="Q74"/>
  <c r="R74"/>
  <c r="S74"/>
  <c r="T74"/>
  <c r="U74"/>
  <c r="V74"/>
  <c r="W74"/>
  <c r="X74"/>
  <c r="Y74"/>
  <c r="Z74"/>
  <c r="AA74"/>
  <c r="AB74"/>
  <c r="AC74"/>
  <c r="AD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O78"/>
  <c r="P78"/>
  <c r="Q78"/>
  <c r="R78"/>
  <c r="S78"/>
  <c r="T78"/>
  <c r="U78"/>
  <c r="V78"/>
  <c r="W78"/>
  <c r="X78"/>
  <c r="Y78"/>
  <c r="Z78"/>
  <c r="AA78"/>
  <c r="AB78"/>
  <c r="AC78"/>
  <c r="AD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K11" i="4"/>
  <c r="W11"/>
  <c r="W37"/>
  <c r="AI37"/>
  <c r="BQ40" i="1"/>
  <c r="V79" s="1"/>
  <c r="BO40"/>
  <c r="S79" s="1"/>
  <c r="BQ41"/>
  <c r="V80" s="1"/>
  <c r="BO41"/>
  <c r="BQ42"/>
  <c r="BO42"/>
  <c r="BR42" s="1"/>
  <c r="X81" s="1"/>
  <c r="BO43"/>
  <c r="BQ43"/>
  <c r="BQ44"/>
  <c r="V83" s="1"/>
  <c r="BO44"/>
  <c r="BR44" s="1"/>
  <c r="X83" s="1"/>
  <c r="BO45"/>
  <c r="S84" s="1"/>
  <c r="BQ45"/>
  <c r="V84" s="1"/>
  <c r="BO48"/>
  <c r="BQ48"/>
  <c r="AY78" s="1"/>
  <c r="BQ49"/>
  <c r="AY79" s="1"/>
  <c r="BO49"/>
  <c r="BO50"/>
  <c r="BQ50"/>
  <c r="AY80" s="1"/>
  <c r="BQ51"/>
  <c r="AY81" s="1"/>
  <c r="BO51"/>
  <c r="AV81" s="1"/>
  <c r="BQ52"/>
  <c r="BO52"/>
  <c r="BO53"/>
  <c r="AV83" s="1"/>
  <c r="BQ53"/>
  <c r="BQ54"/>
  <c r="AY84" s="1"/>
  <c r="BO54"/>
  <c r="BO39"/>
  <c r="S78" s="1"/>
  <c r="BQ39"/>
  <c r="V78" s="1"/>
  <c r="BM48"/>
  <c r="AG78" s="1"/>
  <c r="BM49"/>
  <c r="AG79" s="1"/>
  <c r="BF34"/>
  <c r="BH42"/>
  <c r="BF49"/>
  <c r="BH54"/>
  <c r="BH66"/>
  <c r="BF70"/>
  <c r="BH33"/>
  <c r="BH41"/>
  <c r="BF50"/>
  <c r="BF54"/>
  <c r="BH65"/>
  <c r="BF69"/>
  <c r="BH72"/>
  <c r="BF33"/>
  <c r="BH38"/>
  <c r="BF46"/>
  <c r="BH61"/>
  <c r="BF66"/>
  <c r="BF72"/>
  <c r="BH30"/>
  <c r="BH37"/>
  <c r="BF42"/>
  <c r="BH53"/>
  <c r="BF65"/>
  <c r="BF30"/>
  <c r="BF38"/>
  <c r="BH45"/>
  <c r="BH49"/>
  <c r="BF62"/>
  <c r="BH69"/>
  <c r="BH29"/>
  <c r="BF37"/>
  <c r="BF45"/>
  <c r="BH50"/>
  <c r="BF61"/>
  <c r="BH70"/>
  <c r="BF29"/>
  <c r="BH34"/>
  <c r="BF41"/>
  <c r="BH46"/>
  <c r="BF53"/>
  <c r="BH62"/>
  <c r="BF32"/>
  <c r="BH40"/>
  <c r="BF47"/>
  <c r="BH52"/>
  <c r="BH64"/>
  <c r="BF68"/>
  <c r="BH31"/>
  <c r="BH39"/>
  <c r="BF48"/>
  <c r="BF52"/>
  <c r="BH63"/>
  <c r="BF67"/>
  <c r="BH71"/>
  <c r="BF31"/>
  <c r="BH36"/>
  <c r="BF44"/>
  <c r="BH59"/>
  <c r="BF64"/>
  <c r="BF71"/>
  <c r="BH28"/>
  <c r="BH35"/>
  <c r="BF40"/>
  <c r="BH51"/>
  <c r="BF63"/>
  <c r="BF28"/>
  <c r="BF36"/>
  <c r="BH43"/>
  <c r="BH47"/>
  <c r="BF60"/>
  <c r="BH67"/>
  <c r="BH27"/>
  <c r="BF35"/>
  <c r="BF43"/>
  <c r="BH48"/>
  <c r="BF59"/>
  <c r="BH68"/>
  <c r="BF27"/>
  <c r="BH32"/>
  <c r="BF39"/>
  <c r="BH44"/>
  <c r="BF51"/>
  <c r="BH60"/>
  <c r="AF72"/>
  <c r="O72"/>
  <c r="AF71"/>
  <c r="O71"/>
  <c r="AF70"/>
  <c r="O70"/>
  <c r="AF69"/>
  <c r="O69"/>
  <c r="AF68"/>
  <c r="O68"/>
  <c r="AF67"/>
  <c r="O67"/>
  <c r="AF66"/>
  <c r="O66"/>
  <c r="AF65"/>
  <c r="O65"/>
  <c r="AF64"/>
  <c r="O64"/>
  <c r="AF63"/>
  <c r="O63"/>
  <c r="AF62"/>
  <c r="O62"/>
  <c r="AF61"/>
  <c r="O61"/>
  <c r="AF60"/>
  <c r="O60"/>
  <c r="AF59"/>
  <c r="O59"/>
  <c r="AF54"/>
  <c r="O54"/>
  <c r="AF53"/>
  <c r="O53"/>
  <c r="AF52"/>
  <c r="O52"/>
  <c r="AF51"/>
  <c r="O51"/>
  <c r="AF50"/>
  <c r="O50"/>
  <c r="AF49"/>
  <c r="O49"/>
  <c r="AF48"/>
  <c r="O48"/>
  <c r="AF47"/>
  <c r="O47"/>
  <c r="AF46"/>
  <c r="O46"/>
  <c r="AF45"/>
  <c r="O45"/>
  <c r="AF44"/>
  <c r="O44"/>
  <c r="AF43"/>
  <c r="O43"/>
  <c r="O42"/>
  <c r="AF42"/>
  <c r="AF41"/>
  <c r="O41"/>
  <c r="AF40"/>
  <c r="O40"/>
  <c r="AF39"/>
  <c r="O39"/>
  <c r="AF38"/>
  <c r="O38"/>
  <c r="AF37"/>
  <c r="O37"/>
  <c r="AF36"/>
  <c r="O36"/>
  <c r="AF35"/>
  <c r="O35"/>
  <c r="AF34"/>
  <c r="O34"/>
  <c r="AF33"/>
  <c r="O33"/>
  <c r="AF32"/>
  <c r="O32"/>
  <c r="AF31"/>
  <c r="O31"/>
  <c r="AF30"/>
  <c r="O30"/>
  <c r="AF29"/>
  <c r="O29"/>
  <c r="AF28"/>
  <c r="O28"/>
  <c r="AF27"/>
  <c r="O27"/>
  <c r="J27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BM50"/>
  <c r="AG80" s="1"/>
  <c r="BM41"/>
  <c r="D80" s="1"/>
  <c r="BM51"/>
  <c r="AG81" s="1"/>
  <c r="BM42"/>
  <c r="D81" s="1"/>
  <c r="BM40"/>
  <c r="D79" s="1"/>
  <c r="BM39"/>
  <c r="D78" s="1"/>
  <c r="BM52"/>
  <c r="AG82" s="1"/>
  <c r="BM43"/>
  <c r="D82" s="1"/>
  <c r="BM53"/>
  <c r="AG83" s="1"/>
  <c r="BM44"/>
  <c r="D83" s="1"/>
  <c r="BM54"/>
  <c r="AG84" s="1"/>
  <c r="BM45"/>
  <c r="D84" s="1"/>
  <c r="AY83"/>
  <c r="AY82"/>
  <c r="AV82"/>
  <c r="AV80"/>
  <c r="AV78"/>
  <c r="V82"/>
  <c r="V81"/>
  <c r="S82"/>
  <c r="S81"/>
  <c r="B57"/>
  <c r="B56"/>
  <c r="AN52" i="5" l="1"/>
  <c r="BS37"/>
  <c r="AP47" s="1"/>
  <c r="AK51"/>
  <c r="AN50"/>
  <c r="AK45"/>
  <c r="S83" i="1"/>
  <c r="BR43"/>
  <c r="X82" s="1"/>
  <c r="BR41"/>
  <c r="X80" s="1"/>
  <c r="S80"/>
  <c r="BN44"/>
  <c r="P83" s="1"/>
  <c r="BN45"/>
  <c r="P84" s="1"/>
  <c r="BN48"/>
  <c r="AS78" s="1"/>
  <c r="BN49"/>
  <c r="AS79" s="1"/>
  <c r="BR50"/>
  <c r="BA80" s="1"/>
  <c r="BN41"/>
  <c r="P80" s="1"/>
  <c r="BR54"/>
  <c r="BA84" s="1"/>
  <c r="BR52"/>
  <c r="BA82" s="1"/>
  <c r="BR53"/>
  <c r="BA83" s="1"/>
  <c r="BR51"/>
  <c r="BA81" s="1"/>
  <c r="BR40"/>
  <c r="X79" s="1"/>
  <c r="BN39"/>
  <c r="P78" s="1"/>
  <c r="BN42"/>
  <c r="P81" s="1"/>
  <c r="BN52"/>
  <c r="AS82" s="1"/>
  <c r="BN53"/>
  <c r="AS83" s="1"/>
  <c r="BN43"/>
  <c r="P82" s="1"/>
  <c r="BN51"/>
  <c r="AS81" s="1"/>
  <c r="BN54"/>
  <c r="AS84" s="1"/>
  <c r="BR49"/>
  <c r="BA79" s="1"/>
  <c r="AV84"/>
  <c r="BN40"/>
  <c r="P79" s="1"/>
  <c r="BN50"/>
  <c r="AS80" s="1"/>
  <c r="BR48"/>
  <c r="BA78" s="1"/>
  <c r="BR39"/>
  <c r="X78" s="1"/>
  <c r="BR45"/>
  <c r="X84" s="1"/>
  <c r="AV79"/>
</calcChain>
</file>

<file path=xl/sharedStrings.xml><?xml version="1.0" encoding="utf-8"?>
<sst xmlns="http://schemas.openxmlformats.org/spreadsheetml/2006/main" count="488" uniqueCount="94">
  <si>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</si>
  <si>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</si>
  <si>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</si>
  <si>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</si>
  <si>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</si>
  <si>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</si>
  <si>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</si>
  <si>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</si>
  <si>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</si>
  <si>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</si>
  <si>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</si>
  <si>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</si>
  <si>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</si>
  <si>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</si>
  <si>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</si>
  <si>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</si>
  <si>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</si>
  <si>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</si>
  <si>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</si>
  <si>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</si>
  <si>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</si>
  <si>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</si>
  <si>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</si>
  <si>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</si>
  <si>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</si>
  <si>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</si>
  <si>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</si>
  <si>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</si>
  <si>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</si>
  <si>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</si>
  <si>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</si>
  <si>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</si>
  <si>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</si>
  <si>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6.</t>
  </si>
  <si>
    <t>7.</t>
  </si>
  <si>
    <t>FSV Gevelsberg</t>
  </si>
  <si>
    <t xml:space="preserve">3.Container Wiegand-Cup </t>
  </si>
  <si>
    <t>Fussball-Hallenturnier für Seniorenmannschaften</t>
  </si>
  <si>
    <t>RW Ennepetal-Rüggeberg</t>
  </si>
  <si>
    <t>SpVg Linderhausen</t>
  </si>
  <si>
    <t>FSV Gevelsberg I</t>
  </si>
  <si>
    <t>FC Gevelsberg-Vogelsang</t>
  </si>
  <si>
    <t>FSV Gevelsberg III</t>
  </si>
  <si>
    <t>BW Voerde</t>
  </si>
  <si>
    <t>BW Haspe</t>
  </si>
  <si>
    <t>VFB Schwelm</t>
  </si>
  <si>
    <t>Hiddinghauser FV</t>
  </si>
  <si>
    <t>SC Obersprockhövel</t>
  </si>
  <si>
    <t>FSV Gevelsberg II</t>
  </si>
  <si>
    <t>FC SW Silschede</t>
  </si>
  <si>
    <t>SV Herbede II</t>
  </si>
  <si>
    <t>Vatanspor Gevelsberg</t>
  </si>
  <si>
    <t>Die ersten vier jeder Gruppe erreichen die Endrunde</t>
  </si>
  <si>
    <t xml:space="preserve">Die Endrunde findet am </t>
  </si>
  <si>
    <t>statt.</t>
  </si>
  <si>
    <t>Sonntag</t>
  </si>
  <si>
    <t>SG Vatanspor Gevelsberg</t>
  </si>
  <si>
    <t>Beginn :</t>
  </si>
  <si>
    <t xml:space="preserve">FSV Gevelsberg I  </t>
  </si>
  <si>
    <t xml:space="preserve">und </t>
  </si>
  <si>
    <t>Fußball Hallenturnier für Seniorenmannschaften</t>
  </si>
  <si>
    <t>3.Container Wiegand-Cup 2016</t>
  </si>
  <si>
    <t>VIII. Platzierungen</t>
  </si>
  <si>
    <t>Sieger Spiel 38</t>
  </si>
  <si>
    <t>Sieger Spiel 37</t>
  </si>
  <si>
    <t>Endspiel</t>
  </si>
  <si>
    <t>Platz</t>
  </si>
  <si>
    <t>Verlierer Spiel 38</t>
  </si>
  <si>
    <t>Verlierer Spiel 37</t>
  </si>
  <si>
    <t>Spiel um Platz 3 und 4</t>
  </si>
  <si>
    <t>1. Gruppe 2</t>
  </si>
  <si>
    <t>2. Gruppe 1</t>
  </si>
  <si>
    <t>2. Halbfinale</t>
  </si>
  <si>
    <t>2. Gruppe 2</t>
  </si>
  <si>
    <t>1. Gruppe 1</t>
  </si>
  <si>
    <t>1. Halbfinale</t>
  </si>
  <si>
    <t>VII. Endrunde</t>
  </si>
  <si>
    <t>Sp.</t>
  </si>
  <si>
    <t>Gruppe 2</t>
  </si>
  <si>
    <t>Gruppe 1</t>
  </si>
  <si>
    <t>VI. Abschlußtabellen Zwischenrunde</t>
  </si>
  <si>
    <t>V. Spielplan Zwischenrunde</t>
  </si>
  <si>
    <t>2.Gruppe A</t>
  </si>
  <si>
    <t>2.Gruppe B</t>
  </si>
  <si>
    <t>1.Gruppe B</t>
  </si>
  <si>
    <t>1. Gruppe A</t>
  </si>
  <si>
    <t>IV. Gruppeneinteilung Zwischenrunde</t>
  </si>
  <si>
    <t>Logo</t>
  </si>
  <si>
    <t>in der Sporthalle West in Gevelsberg,Am Hofe 12</t>
  </si>
  <si>
    <t>in der Sporthalle West in Gevelsberg, Am Hofe 12</t>
  </si>
  <si>
    <t>3.Gruppe B</t>
  </si>
  <si>
    <t>4.Gruppe B</t>
  </si>
  <si>
    <t>3.Gruppe A</t>
  </si>
  <si>
    <t>4.Gruppe A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</si>
</sst>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_ ;[Red]\-0\ "/>
  </numFmts>
  <fonts count="3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8"/>
      <name val="Comic Sans MS"/>
      <family val="4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u/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99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6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0" borderId="9" xfId="0" applyFont="1" applyBorder="1"/>
    <xf numFmtId="0" fontId="13" fillId="0" borderId="0" xfId="0" applyFont="1" applyBorder="1"/>
    <xf numFmtId="0" fontId="13" fillId="0" borderId="10" xfId="0" applyFont="1" applyBorder="1"/>
    <xf numFmtId="0" fontId="8" fillId="0" borderId="9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12" xfId="0" applyFont="1" applyBorder="1"/>
    <xf numFmtId="0" fontId="3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/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readingOrder="2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1"/>
    <xf numFmtId="0" fontId="10" fillId="0" borderId="0" xfId="1" applyBorder="1"/>
    <xf numFmtId="0" fontId="9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10" fillId="0" borderId="0" xfId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0" fillId="2" borderId="14" xfId="1" applyFill="1" applyBorder="1"/>
    <xf numFmtId="0" fontId="10" fillId="2" borderId="3" xfId="1" applyFill="1" applyBorder="1"/>
    <xf numFmtId="0" fontId="10" fillId="2" borderId="13" xfId="1" applyFill="1" applyBorder="1"/>
    <xf numFmtId="0" fontId="10" fillId="0" borderId="0" xfId="1" applyAlignment="1">
      <alignment vertical="center"/>
    </xf>
    <xf numFmtId="0" fontId="9" fillId="0" borderId="3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9" fillId="0" borderId="51" xfId="1" applyFont="1" applyBorder="1" applyAlignment="1">
      <alignment vertical="center"/>
    </xf>
    <xf numFmtId="0" fontId="9" fillId="0" borderId="5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/>
    <xf numFmtId="0" fontId="28" fillId="0" borderId="0" xfId="1" applyFont="1" applyFill="1"/>
    <xf numFmtId="0" fontId="28" fillId="0" borderId="0" xfId="1" applyFont="1" applyFill="1" applyBorder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9" fillId="0" borderId="12" xfId="1" applyFont="1" applyBorder="1"/>
    <xf numFmtId="0" fontId="9" fillId="0" borderId="1" xfId="1" applyFont="1" applyBorder="1"/>
    <xf numFmtId="0" fontId="9" fillId="0" borderId="11" xfId="1" applyFont="1" applyBorder="1"/>
    <xf numFmtId="0" fontId="9" fillId="0" borderId="10" xfId="1" applyFont="1" applyBorder="1"/>
    <xf numFmtId="0" fontId="9" fillId="0" borderId="9" xfId="1" applyFont="1" applyBorder="1"/>
    <xf numFmtId="0" fontId="13" fillId="0" borderId="0" xfId="1" applyFont="1"/>
    <xf numFmtId="0" fontId="13" fillId="0" borderId="0" xfId="1" applyFont="1" applyFill="1"/>
    <xf numFmtId="0" fontId="19" fillId="0" borderId="0" xfId="1" applyFont="1" applyFill="1"/>
    <xf numFmtId="0" fontId="19" fillId="0" borderId="0" xfId="1" applyFont="1" applyFill="1" applyBorder="1"/>
    <xf numFmtId="0" fontId="13" fillId="0" borderId="10" xfId="1" applyFont="1" applyBorder="1"/>
    <xf numFmtId="0" fontId="13" fillId="0" borderId="0" xfId="1" applyFont="1" applyBorder="1"/>
    <xf numFmtId="0" fontId="13" fillId="0" borderId="9" xfId="1" applyFont="1" applyBorder="1"/>
    <xf numFmtId="0" fontId="10" fillId="0" borderId="0" xfId="1" applyFont="1"/>
    <xf numFmtId="0" fontId="10" fillId="0" borderId="0" xfId="1" applyFont="1" applyFill="1"/>
    <xf numFmtId="0" fontId="22" fillId="0" borderId="0" xfId="1" applyFont="1" applyFill="1"/>
    <xf numFmtId="0" fontId="22" fillId="0" borderId="0" xfId="1" applyFont="1" applyFill="1" applyBorder="1"/>
    <xf numFmtId="0" fontId="10" fillId="0" borderId="8" xfId="1" applyBorder="1"/>
    <xf numFmtId="0" fontId="10" fillId="0" borderId="7" xfId="1" applyBorder="1"/>
    <xf numFmtId="0" fontId="10" fillId="0" borderId="6" xfId="1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51" xfId="0" applyFont="1" applyBorder="1" applyAlignment="1" applyProtection="1">
      <alignment horizontal="center" vertical="center"/>
      <protection hidden="1"/>
    </xf>
    <xf numFmtId="0" fontId="30" fillId="0" borderId="0" xfId="0" applyFont="1"/>
    <xf numFmtId="0" fontId="31" fillId="0" borderId="5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29" fillId="0" borderId="0" xfId="0" applyFont="1" applyBorder="1" applyAlignment="1" applyProtection="1">
      <protection hidden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 applyBorder="1"/>
    <xf numFmtId="0" fontId="4" fillId="0" borderId="1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1" fillId="0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9" fillId="0" borderId="12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0" borderId="4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shrinkToFit="1"/>
    </xf>
    <xf numFmtId="0" fontId="9" fillId="0" borderId="48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9" fillId="0" borderId="51" xfId="1" applyFont="1" applyBorder="1" applyAlignment="1">
      <alignment horizontal="left" vertical="center" shrinkToFit="1"/>
    </xf>
    <xf numFmtId="0" fontId="9" fillId="0" borderId="52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9" fillId="0" borderId="28" xfId="1" applyFont="1" applyBorder="1" applyAlignment="1">
      <alignment horizontal="left" vertical="center" shrinkToFit="1"/>
    </xf>
    <xf numFmtId="0" fontId="4" fillId="2" borderId="1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165" fontId="0" fillId="0" borderId="42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5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20" fontId="10" fillId="0" borderId="29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shrinkToFit="1"/>
    </xf>
    <xf numFmtId="0" fontId="10" fillId="0" borderId="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0" fontId="10" fillId="0" borderId="46" xfId="0" applyNumberFormat="1" applyFont="1" applyFill="1" applyBorder="1" applyAlignment="1">
      <alignment horizontal="center" vertical="center"/>
    </xf>
    <xf numFmtId="20" fontId="10" fillId="0" borderId="47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164" fontId="10" fillId="0" borderId="29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shrinkToFit="1"/>
    </xf>
    <xf numFmtId="0" fontId="33" fillId="0" borderId="1" xfId="0" applyFont="1" applyBorder="1" applyAlignment="1">
      <alignment horizontal="center" vertical="center" shrinkToFit="1"/>
    </xf>
    <xf numFmtId="164" fontId="10" fillId="0" borderId="4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5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0" xfId="0" applyNumberFormat="1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48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10" fillId="0" borderId="53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28" xfId="0" applyFont="1" applyBorder="1" applyAlignment="1" applyProtection="1">
      <alignment horizontal="left" vertical="center"/>
      <protection hidden="1"/>
    </xf>
    <xf numFmtId="0" fontId="29" fillId="0" borderId="2" xfId="0" applyFont="1" applyBorder="1" applyAlignment="1" applyProtection="1">
      <alignment horizontal="left" vertical="center"/>
      <protection hidden="1"/>
    </xf>
    <xf numFmtId="0" fontId="29" fillId="0" borderId="45" xfId="0" applyFont="1" applyBorder="1" applyAlignment="1" applyProtection="1">
      <alignment horizontal="left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51" xfId="0" applyFont="1" applyBorder="1" applyAlignment="1" applyProtection="1">
      <alignment horizontal="left" vertical="center"/>
      <protection hidden="1"/>
    </xf>
    <xf numFmtId="0" fontId="29" fillId="0" borderId="52" xfId="0" applyFont="1" applyBorder="1" applyAlignment="1" applyProtection="1">
      <alignment horizontal="left" vertical="center"/>
      <protection hidden="1"/>
    </xf>
    <xf numFmtId="0" fontId="29" fillId="0" borderId="3" xfId="0" applyFont="1" applyBorder="1" applyAlignment="1" applyProtection="1">
      <alignment horizontal="left" vertical="center"/>
      <protection hidden="1"/>
    </xf>
    <xf numFmtId="0" fontId="29" fillId="0" borderId="27" xfId="0" applyFont="1" applyBorder="1" applyAlignment="1" applyProtection="1">
      <alignment horizontal="left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51" xfId="0" applyFont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9525</xdr:colOff>
      <xdr:row>1</xdr:row>
      <xdr:rowOff>0</xdr:rowOff>
    </xdr:from>
    <xdr:to>
      <xdr:col>87</xdr:col>
      <xdr:colOff>85725</xdr:colOff>
      <xdr:row>6</xdr:row>
      <xdr:rowOff>0</xdr:rowOff>
    </xdr:to>
    <xdr:pic>
      <xdr:nvPicPr>
        <xdr:cNvPr id="2" name="Grafik 1" descr="Wiega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13525" y="161925"/>
          <a:ext cx="343662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47625</xdr:colOff>
      <xdr:row>0</xdr:row>
      <xdr:rowOff>76200</xdr:rowOff>
    </xdr:from>
    <xdr:to>
      <xdr:col>55</xdr:col>
      <xdr:colOff>76200</xdr:colOff>
      <xdr:row>8</xdr:row>
      <xdr:rowOff>28576</xdr:rowOff>
    </xdr:to>
    <xdr:pic>
      <xdr:nvPicPr>
        <xdr:cNvPr id="5" name="Grafik 4" descr="Wiega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2425" y="76200"/>
          <a:ext cx="2200275" cy="154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9525</xdr:colOff>
      <xdr:row>0</xdr:row>
      <xdr:rowOff>85725</xdr:rowOff>
    </xdr:from>
    <xdr:to>
      <xdr:col>55</xdr:col>
      <xdr:colOff>38100</xdr:colOff>
      <xdr:row>8</xdr:row>
      <xdr:rowOff>9525</xdr:rowOff>
    </xdr:to>
    <xdr:pic>
      <xdr:nvPicPr>
        <xdr:cNvPr id="2" name="Grafik 1" descr="Wiega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4325" y="85725"/>
          <a:ext cx="22002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EA293"/>
  <sheetViews>
    <sheetView topLeftCell="A4" zoomScale="112" zoomScaleNormal="112" workbookViewId="0">
      <selection activeCell="CO17" sqref="CO17"/>
    </sheetView>
  </sheetViews>
  <sheetFormatPr baseColWidth="10" defaultRowHeight="12.75"/>
  <cols>
    <col min="1" max="149" width="1.7109375" style="76" customWidth="1"/>
    <col min="150" max="16384" width="11.42578125" style="76"/>
  </cols>
  <sheetData>
    <row r="1" spans="1:131" ht="7.5" customHeight="1"/>
    <row r="2" spans="1:131" ht="33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18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6"/>
      <c r="BD2" s="112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4"/>
      <c r="BW2" s="114"/>
      <c r="BX2" s="114"/>
      <c r="BY2" s="114"/>
      <c r="BZ2" s="113"/>
      <c r="CA2" s="113"/>
      <c r="CB2" s="113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</row>
    <row r="3" spans="1:131" s="105" customFormat="1" ht="27">
      <c r="A3" s="190" t="s">
        <v>61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11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09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7"/>
      <c r="BW3" s="107"/>
      <c r="BX3" s="107"/>
      <c r="BY3" s="107"/>
      <c r="BZ3" s="106"/>
      <c r="CA3" s="106"/>
      <c r="CB3" s="106"/>
    </row>
    <row r="4" spans="1:131" s="78" customFormat="1" ht="15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04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103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5"/>
      <c r="BW4" s="95"/>
      <c r="BX4" s="95"/>
      <c r="BY4" s="95"/>
      <c r="BZ4" s="94"/>
      <c r="CA4" s="94"/>
      <c r="CB4" s="94"/>
    </row>
    <row r="5" spans="1:131" s="78" customFormat="1" ht="6" customHeight="1">
      <c r="AQ5" s="104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103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5"/>
      <c r="BW5" s="95"/>
      <c r="BX5" s="95"/>
      <c r="BY5" s="95"/>
      <c r="BZ5" s="94"/>
      <c r="CA5" s="94"/>
      <c r="CB5" s="94"/>
    </row>
    <row r="6" spans="1:131" s="78" customFormat="1" ht="15">
      <c r="B6" s="194" t="s">
        <v>88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Q6" s="102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0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5"/>
      <c r="BW6" s="95"/>
      <c r="BX6" s="95"/>
      <c r="BY6" s="95"/>
      <c r="BZ6" s="94"/>
      <c r="CA6" s="94"/>
      <c r="CB6" s="94"/>
    </row>
    <row r="7" spans="1:131" s="78" customFormat="1" ht="6" customHeight="1"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5"/>
      <c r="BW7" s="95"/>
      <c r="BX7" s="95"/>
      <c r="BY7" s="95"/>
      <c r="BZ7" s="94"/>
      <c r="CA7" s="94"/>
      <c r="CB7" s="94"/>
    </row>
    <row r="8" spans="1:131" s="78" customFormat="1" ht="15.75">
      <c r="D8" s="99" t="s">
        <v>0</v>
      </c>
      <c r="E8" s="192" t="s">
        <v>1</v>
      </c>
      <c r="F8" s="192"/>
      <c r="G8" s="192"/>
      <c r="H8" s="192"/>
      <c r="I8" s="192"/>
      <c r="J8" s="192"/>
      <c r="K8" s="192"/>
      <c r="L8" s="192"/>
      <c r="M8" s="78" t="s">
        <v>2</v>
      </c>
      <c r="Q8" s="193">
        <v>42371</v>
      </c>
      <c r="R8" s="193"/>
      <c r="S8" s="193"/>
      <c r="T8" s="193"/>
      <c r="U8" s="193"/>
      <c r="V8" s="193"/>
      <c r="W8" s="193"/>
      <c r="X8" s="193"/>
      <c r="Z8" s="78" t="s">
        <v>59</v>
      </c>
      <c r="AD8" s="192" t="s">
        <v>55</v>
      </c>
      <c r="AE8" s="192"/>
      <c r="AF8" s="192"/>
      <c r="AG8" s="192"/>
      <c r="AH8" s="192"/>
      <c r="AI8" s="192"/>
      <c r="AJ8" s="192"/>
      <c r="AK8" s="192"/>
      <c r="AL8" s="78" t="s">
        <v>2</v>
      </c>
      <c r="AP8" s="193">
        <v>42372</v>
      </c>
      <c r="AQ8" s="193"/>
      <c r="AR8" s="193"/>
      <c r="AS8" s="193"/>
      <c r="AT8" s="193"/>
      <c r="AU8" s="193"/>
      <c r="AV8" s="193"/>
      <c r="AW8" s="193"/>
      <c r="AX8" s="80"/>
      <c r="AY8" s="80"/>
      <c r="AZ8" s="80"/>
      <c r="BA8" s="80"/>
      <c r="BB8" s="80"/>
      <c r="BC8" s="80"/>
      <c r="BD8" s="80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5"/>
      <c r="BW8" s="95"/>
      <c r="BX8" s="95"/>
      <c r="BY8" s="95"/>
      <c r="BZ8" s="94"/>
      <c r="CA8" s="94"/>
      <c r="CB8" s="94"/>
    </row>
    <row r="9" spans="1:131" s="78" customFormat="1" ht="15.75">
      <c r="D9" s="99"/>
      <c r="E9" s="98"/>
      <c r="F9" s="98"/>
      <c r="G9" s="98"/>
      <c r="H9" s="98"/>
      <c r="I9" s="98"/>
      <c r="J9" s="98"/>
      <c r="K9" s="98"/>
      <c r="L9" s="98"/>
      <c r="Q9" s="97"/>
      <c r="R9" s="97"/>
      <c r="S9" s="97"/>
      <c r="T9" s="97"/>
      <c r="U9" s="97"/>
      <c r="V9" s="97"/>
      <c r="W9" s="97"/>
      <c r="X9" s="97"/>
      <c r="AD9" s="98"/>
      <c r="AE9" s="98"/>
      <c r="AF9" s="98"/>
      <c r="AG9" s="98"/>
      <c r="AH9" s="98"/>
      <c r="AI9" s="98"/>
      <c r="AJ9" s="98"/>
      <c r="AK9" s="98"/>
      <c r="AP9" s="97"/>
      <c r="AQ9" s="97"/>
      <c r="AR9" s="97"/>
      <c r="AS9" s="97"/>
      <c r="AT9" s="97"/>
      <c r="AU9" s="97"/>
      <c r="AV9" s="97"/>
      <c r="AW9" s="97"/>
      <c r="AX9" s="80"/>
      <c r="AY9" s="80"/>
      <c r="AZ9" s="80"/>
      <c r="BA9" s="80"/>
      <c r="BB9" s="80"/>
      <c r="BC9" s="80"/>
      <c r="BD9" s="80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5"/>
      <c r="BW9" s="95"/>
      <c r="BX9" s="95"/>
      <c r="BY9" s="95"/>
      <c r="BZ9" s="94"/>
      <c r="CA9" s="94"/>
      <c r="CB9" s="94"/>
    </row>
    <row r="10" spans="1:13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4"/>
    </row>
    <row r="11" spans="1:131" ht="15.75">
      <c r="F11" s="77"/>
      <c r="G11" s="77"/>
      <c r="H11" s="77"/>
      <c r="I11" s="81"/>
      <c r="J11" s="93" t="s">
        <v>0</v>
      </c>
      <c r="K11" s="173" t="str">
        <f>$E$8</f>
        <v>Samstag</v>
      </c>
      <c r="L11" s="173"/>
      <c r="M11" s="173"/>
      <c r="N11" s="173"/>
      <c r="O11" s="173"/>
      <c r="P11" s="173"/>
      <c r="Q11" s="173"/>
      <c r="R11" s="173"/>
      <c r="S11" s="81" t="s">
        <v>2</v>
      </c>
      <c r="T11" s="81"/>
      <c r="U11" s="81"/>
      <c r="V11" s="81"/>
      <c r="W11" s="174">
        <f>$Q$8</f>
        <v>42371</v>
      </c>
      <c r="X11" s="174"/>
      <c r="Y11" s="174"/>
      <c r="Z11" s="174"/>
      <c r="AA11" s="174"/>
      <c r="AB11" s="174"/>
      <c r="AC11" s="174"/>
      <c r="AD11" s="174"/>
      <c r="AE11" s="77"/>
      <c r="AF11" s="77"/>
      <c r="AG11" s="77"/>
      <c r="AH11" s="81" t="s">
        <v>57</v>
      </c>
      <c r="AI11" s="81"/>
      <c r="AJ11" s="81"/>
      <c r="AK11" s="81"/>
      <c r="AL11" s="93"/>
      <c r="AM11" s="82"/>
      <c r="AN11" s="176">
        <v>0.45833333333333331</v>
      </c>
      <c r="AO11" s="176"/>
      <c r="AP11" s="176"/>
      <c r="AQ11" s="176"/>
      <c r="AR11" s="176"/>
      <c r="AS11" s="81" t="s">
        <v>4</v>
      </c>
      <c r="AT11" s="82"/>
      <c r="AU11" s="82"/>
      <c r="AV11" s="77"/>
      <c r="AW11" s="77"/>
      <c r="AX11" s="77"/>
      <c r="AY11" s="77"/>
      <c r="AZ11" s="77"/>
      <c r="BA11" s="77"/>
      <c r="BB11" s="77"/>
      <c r="BC11" s="77"/>
      <c r="BD11" s="77"/>
    </row>
    <row r="12" spans="1:131" ht="6" customHeight="1" thickBot="1">
      <c r="B12" s="78"/>
      <c r="C12" s="78"/>
      <c r="D12" s="78"/>
      <c r="E12" s="78"/>
      <c r="F12" s="80"/>
      <c r="G12" s="80"/>
      <c r="H12" s="80"/>
      <c r="I12" s="80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80"/>
      <c r="AH12" s="80"/>
      <c r="AI12" s="80"/>
      <c r="AJ12" s="80"/>
      <c r="AK12" s="80"/>
      <c r="AL12" s="80"/>
      <c r="AM12" s="80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131" ht="16.5" thickBot="1"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79" t="s">
        <v>15</v>
      </c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1"/>
      <c r="AP13" s="77"/>
      <c r="AQ13" s="77"/>
      <c r="AR13" s="77"/>
      <c r="AS13" s="77"/>
      <c r="AT13" s="77"/>
      <c r="AU13" s="77"/>
      <c r="AV13" s="77"/>
    </row>
    <row r="14" spans="1:131" s="87" customFormat="1" ht="16.5" customHeight="1">
      <c r="C14" s="90"/>
      <c r="D14" s="90"/>
      <c r="E14" s="9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2" t="s">
        <v>10</v>
      </c>
      <c r="Q14" s="91"/>
      <c r="R14" s="182" t="s">
        <v>38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3"/>
      <c r="AP14" s="77"/>
      <c r="AQ14" s="77"/>
      <c r="AR14" s="77"/>
      <c r="AS14" s="77"/>
      <c r="AT14" s="77"/>
      <c r="AU14" s="77"/>
      <c r="AV14" s="77"/>
      <c r="AW14" s="76"/>
      <c r="AX14" s="76"/>
      <c r="AY14" s="76"/>
      <c r="AZ14" s="76"/>
      <c r="BA14" s="76"/>
    </row>
    <row r="15" spans="1:131" s="87" customFormat="1" ht="16.5" customHeight="1">
      <c r="C15" s="90"/>
      <c r="D15" s="90"/>
      <c r="E15" s="9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 t="s">
        <v>11</v>
      </c>
      <c r="Q15" s="81"/>
      <c r="R15" s="184" t="s">
        <v>39</v>
      </c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5"/>
      <c r="AP15" s="77"/>
      <c r="AQ15" s="77"/>
      <c r="AR15" s="77"/>
      <c r="AS15" s="77"/>
      <c r="AT15" s="77"/>
      <c r="AU15" s="77"/>
      <c r="AV15" s="77"/>
      <c r="AW15" s="76"/>
      <c r="AX15" s="76"/>
      <c r="AY15" s="76"/>
      <c r="AZ15" s="76"/>
      <c r="BA15" s="76"/>
    </row>
    <row r="16" spans="1:131" s="87" customFormat="1" ht="16.5" customHeight="1">
      <c r="C16" s="90"/>
      <c r="D16" s="90"/>
      <c r="E16" s="90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 t="s">
        <v>12</v>
      </c>
      <c r="Q16" s="81"/>
      <c r="R16" s="184" t="s">
        <v>58</v>
      </c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5"/>
      <c r="AP16" s="77"/>
      <c r="AQ16" s="77"/>
      <c r="AR16" s="77"/>
      <c r="AS16" s="77"/>
      <c r="AT16" s="77"/>
      <c r="AU16" s="77"/>
      <c r="AV16" s="77"/>
      <c r="AW16" s="76"/>
      <c r="AX16" s="76"/>
      <c r="AY16" s="76"/>
      <c r="AZ16" s="76"/>
      <c r="BA16" s="76"/>
    </row>
    <row r="17" spans="1:56" s="87" customFormat="1" ht="16.5" customHeight="1">
      <c r="C17" s="90"/>
      <c r="D17" s="90"/>
      <c r="E17" s="90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 t="s">
        <v>13</v>
      </c>
      <c r="Q17" s="81"/>
      <c r="R17" s="184" t="s">
        <v>41</v>
      </c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5"/>
      <c r="AP17" s="77"/>
      <c r="AQ17" s="77"/>
      <c r="AR17" s="77"/>
      <c r="AS17" s="77"/>
      <c r="AT17" s="77"/>
      <c r="AU17" s="77"/>
      <c r="AV17" s="77"/>
      <c r="AW17" s="76"/>
      <c r="AX17" s="76"/>
      <c r="AY17" s="76"/>
      <c r="AZ17" s="76"/>
      <c r="BA17" s="76"/>
    </row>
    <row r="18" spans="1:56" s="87" customFormat="1" ht="15.75" customHeight="1">
      <c r="C18" s="7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177" t="s">
        <v>14</v>
      </c>
      <c r="Q18" s="178"/>
      <c r="R18" s="184" t="s">
        <v>42</v>
      </c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5"/>
      <c r="AP18" s="77"/>
      <c r="AQ18" s="77"/>
      <c r="AR18" s="77"/>
      <c r="AS18" s="77"/>
      <c r="AT18" s="77"/>
      <c r="AU18" s="77"/>
      <c r="AV18" s="77"/>
      <c r="AW18" s="76"/>
      <c r="AX18" s="76"/>
      <c r="AY18" s="76"/>
      <c r="AZ18" s="76"/>
      <c r="BA18" s="76"/>
    </row>
    <row r="19" spans="1:56" s="87" customFormat="1" ht="16.5" customHeight="1"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177" t="s">
        <v>33</v>
      </c>
      <c r="Q19" s="178"/>
      <c r="R19" s="184" t="s">
        <v>43</v>
      </c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5"/>
      <c r="AP19" s="77"/>
      <c r="AQ19" s="77"/>
      <c r="AR19" s="77"/>
      <c r="AS19" s="77"/>
      <c r="AT19" s="77"/>
      <c r="AU19" s="77"/>
      <c r="AV19" s="77"/>
      <c r="AW19" s="76"/>
      <c r="AX19" s="76"/>
      <c r="AY19" s="76"/>
      <c r="AZ19" s="76"/>
      <c r="BA19" s="76"/>
    </row>
    <row r="20" spans="1:56" ht="15.75" thickBot="1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69" t="s">
        <v>34</v>
      </c>
      <c r="Q20" s="170"/>
      <c r="R20" s="171" t="s">
        <v>44</v>
      </c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2"/>
      <c r="AP20" s="77"/>
      <c r="AQ20" s="77"/>
      <c r="AR20" s="77"/>
      <c r="AS20" s="77"/>
      <c r="AT20" s="77"/>
      <c r="AU20" s="77"/>
      <c r="AV20" s="77"/>
    </row>
    <row r="21" spans="1:56"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</row>
    <row r="22" spans="1:56" ht="16.5" customHeight="1"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86" t="s">
        <v>16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/>
      <c r="AP22" s="82"/>
      <c r="AQ22" s="77"/>
      <c r="AR22" s="77"/>
      <c r="AS22" s="77"/>
      <c r="AT22" s="77"/>
      <c r="AU22" s="77"/>
      <c r="AV22" s="77"/>
    </row>
    <row r="23" spans="1:56" ht="13.5" thickBot="1">
      <c r="F23" s="77"/>
      <c r="G23" s="77"/>
      <c r="H23" s="77"/>
      <c r="I23" s="77"/>
      <c r="J23" s="77"/>
      <c r="K23" s="77"/>
      <c r="L23" s="77"/>
      <c r="M23" s="77"/>
      <c r="N23" s="77"/>
      <c r="O23" s="77"/>
      <c r="AP23" s="77"/>
      <c r="AQ23" s="77"/>
      <c r="AR23" s="77"/>
      <c r="AS23" s="77"/>
      <c r="AT23" s="77"/>
      <c r="AU23" s="77"/>
      <c r="AV23" s="77"/>
    </row>
    <row r="24" spans="1:56" ht="9.75" customHeight="1">
      <c r="F24" s="77"/>
      <c r="G24" s="77"/>
      <c r="H24" s="77"/>
      <c r="I24" s="89"/>
      <c r="J24" s="89"/>
      <c r="K24" s="89"/>
      <c r="L24" s="89"/>
      <c r="M24" s="89"/>
      <c r="N24" s="89"/>
      <c r="O24" s="89"/>
      <c r="P24" s="92" t="s">
        <v>10</v>
      </c>
      <c r="Q24" s="91"/>
      <c r="R24" s="182" t="s">
        <v>45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77"/>
      <c r="AQ24" s="77"/>
      <c r="AR24" s="77"/>
      <c r="AS24" s="77"/>
      <c r="AT24" s="77"/>
      <c r="AU24" s="77"/>
      <c r="AV24" s="77"/>
    </row>
    <row r="25" spans="1:56" ht="15">
      <c r="A25" s="87"/>
      <c r="B25" s="87"/>
      <c r="C25" s="90"/>
      <c r="D25" s="90"/>
      <c r="E25" s="90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 t="s">
        <v>11</v>
      </c>
      <c r="Q25" s="81"/>
      <c r="R25" s="184" t="s">
        <v>46</v>
      </c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  <c r="AP25" s="77"/>
      <c r="AQ25" s="77"/>
      <c r="AR25" s="77"/>
      <c r="AS25" s="77"/>
      <c r="AT25" s="77"/>
      <c r="AU25" s="77"/>
      <c r="AV25" s="77"/>
      <c r="BB25" s="87"/>
      <c r="BC25" s="87"/>
      <c r="BD25" s="87"/>
    </row>
    <row r="26" spans="1:56" s="87" customFormat="1" ht="16.5" customHeight="1">
      <c r="C26" s="90"/>
      <c r="D26" s="90"/>
      <c r="E26" s="90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 t="s">
        <v>12</v>
      </c>
      <c r="Q26" s="81"/>
      <c r="R26" s="184" t="s">
        <v>47</v>
      </c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5"/>
      <c r="AP26" s="77"/>
      <c r="AQ26" s="77"/>
      <c r="AR26" s="77"/>
      <c r="AS26" s="77"/>
      <c r="AT26" s="77"/>
      <c r="AU26" s="77"/>
      <c r="AV26" s="77"/>
      <c r="AW26" s="76"/>
      <c r="AX26" s="76"/>
      <c r="AY26" s="76"/>
      <c r="AZ26" s="76"/>
      <c r="BA26" s="76"/>
    </row>
    <row r="27" spans="1:56" s="87" customFormat="1" ht="16.5" customHeight="1">
      <c r="C27" s="90"/>
      <c r="D27" s="90"/>
      <c r="E27" s="90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 t="s">
        <v>13</v>
      </c>
      <c r="Q27" s="81"/>
      <c r="R27" s="184" t="s">
        <v>48</v>
      </c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5"/>
      <c r="AP27" s="77"/>
      <c r="AQ27" s="77"/>
      <c r="AR27" s="77"/>
      <c r="AS27" s="77"/>
      <c r="AT27" s="77"/>
      <c r="AU27" s="77"/>
      <c r="AV27" s="77"/>
      <c r="AW27" s="76"/>
      <c r="AX27" s="76"/>
      <c r="AY27" s="76"/>
      <c r="AZ27" s="76"/>
      <c r="BA27" s="76"/>
    </row>
    <row r="28" spans="1:56" s="87" customFormat="1" ht="16.5" customHeight="1">
      <c r="C28" s="90"/>
      <c r="D28" s="90"/>
      <c r="E28" s="90"/>
      <c r="F28" s="89"/>
      <c r="G28" s="89"/>
      <c r="H28" s="89"/>
      <c r="I28" s="82"/>
      <c r="J28" s="82"/>
      <c r="K28" s="82"/>
      <c r="L28" s="82"/>
      <c r="M28" s="82"/>
      <c r="N28" s="82"/>
      <c r="O28" s="82"/>
      <c r="P28" s="177" t="s">
        <v>14</v>
      </c>
      <c r="Q28" s="178"/>
      <c r="R28" s="184" t="s">
        <v>49</v>
      </c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5"/>
      <c r="AP28" s="77"/>
      <c r="AQ28" s="77"/>
      <c r="AR28" s="77"/>
      <c r="AS28" s="77"/>
      <c r="AT28" s="77"/>
      <c r="AU28" s="77"/>
      <c r="AV28" s="77"/>
      <c r="AW28" s="76"/>
      <c r="AX28" s="76"/>
      <c r="AY28" s="76"/>
      <c r="AZ28" s="76"/>
      <c r="BA28" s="76"/>
    </row>
    <row r="29" spans="1:56" s="87" customFormat="1" ht="16.5" customHeight="1">
      <c r="C29" s="79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177" t="s">
        <v>33</v>
      </c>
      <c r="Q29" s="178"/>
      <c r="R29" s="184" t="s">
        <v>50</v>
      </c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5"/>
      <c r="AP29" s="77"/>
      <c r="AQ29" s="77"/>
      <c r="AR29" s="77"/>
      <c r="AS29" s="77"/>
      <c r="AT29" s="77"/>
      <c r="AU29" s="77"/>
      <c r="AV29" s="77"/>
      <c r="AW29" s="76"/>
      <c r="AX29" s="76"/>
      <c r="AY29" s="76"/>
      <c r="AZ29" s="76"/>
      <c r="BA29" s="76"/>
    </row>
    <row r="30" spans="1:56" s="87" customFormat="1" ht="15.75" customHeight="1" thickBot="1">
      <c r="F30" s="82"/>
      <c r="G30" s="82"/>
      <c r="H30" s="82"/>
      <c r="I30" s="77"/>
      <c r="J30" s="77"/>
      <c r="K30" s="77"/>
      <c r="L30" s="77"/>
      <c r="M30" s="77"/>
      <c r="N30" s="77"/>
      <c r="O30" s="77"/>
      <c r="P30" s="169" t="s">
        <v>34</v>
      </c>
      <c r="Q30" s="170"/>
      <c r="R30" s="171" t="s">
        <v>56</v>
      </c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2"/>
      <c r="AP30" s="77"/>
      <c r="AQ30" s="77"/>
      <c r="AR30" s="77"/>
      <c r="AS30" s="77"/>
      <c r="AT30" s="77"/>
      <c r="AU30" s="77"/>
      <c r="AV30" s="77"/>
      <c r="AW30" s="76"/>
      <c r="AX30" s="76"/>
      <c r="AY30" s="76"/>
      <c r="AZ30" s="76"/>
      <c r="BA30" s="76"/>
    </row>
    <row r="31" spans="1:56" s="87" customFormat="1" ht="16.5" customHeight="1">
      <c r="A31" s="76"/>
      <c r="B31" s="76"/>
      <c r="C31" s="76"/>
      <c r="D31" s="7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6"/>
      <c r="AX31" s="76"/>
      <c r="AY31" s="76"/>
      <c r="AZ31" s="76"/>
      <c r="BA31" s="76"/>
      <c r="BB31" s="76"/>
      <c r="BC31" s="76"/>
      <c r="BD31" s="76"/>
    </row>
    <row r="32" spans="1:56"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56">
      <c r="F33" s="77"/>
      <c r="G33" s="77"/>
      <c r="H33" s="77"/>
      <c r="AV33" s="77"/>
    </row>
    <row r="34" spans="1:56">
      <c r="A34" s="8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4"/>
    </row>
    <row r="35" spans="1:56" ht="15">
      <c r="A35" s="78"/>
      <c r="B35" s="78"/>
      <c r="C35" s="78"/>
      <c r="D35" s="78"/>
      <c r="E35" s="78"/>
      <c r="F35" s="80"/>
      <c r="G35" s="80"/>
      <c r="H35" s="78"/>
      <c r="I35" s="79" t="s">
        <v>52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80"/>
      <c r="AW35" s="78"/>
      <c r="AX35" s="78"/>
      <c r="AY35" s="78"/>
      <c r="AZ35" s="78"/>
      <c r="BA35" s="78"/>
      <c r="BB35" s="78"/>
      <c r="BC35" s="78"/>
      <c r="BD35" s="78"/>
    </row>
    <row r="36" spans="1:56" ht="15">
      <c r="A36" s="79"/>
      <c r="B36" s="79"/>
      <c r="C36" s="79"/>
      <c r="D36" s="79"/>
      <c r="E36" s="79"/>
      <c r="F36" s="81"/>
      <c r="G36" s="81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81"/>
      <c r="AW36" s="79"/>
      <c r="AX36" s="79"/>
      <c r="AY36" s="79"/>
      <c r="AZ36" s="79"/>
      <c r="BA36" s="79"/>
      <c r="BB36" s="79"/>
      <c r="BC36" s="79"/>
      <c r="BD36" s="79"/>
    </row>
    <row r="37" spans="1:56" ht="15.75">
      <c r="A37" s="79"/>
      <c r="B37" s="79"/>
      <c r="C37" s="79"/>
      <c r="D37" s="79"/>
      <c r="E37" s="79"/>
      <c r="F37" s="81"/>
      <c r="G37" s="81"/>
      <c r="H37" s="79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 t="s">
        <v>53</v>
      </c>
      <c r="W37" s="173" t="str">
        <f>$AD$8</f>
        <v>Sonntag</v>
      </c>
      <c r="X37" s="173"/>
      <c r="Y37" s="173"/>
      <c r="Z37" s="173"/>
      <c r="AA37" s="173"/>
      <c r="AB37" s="173"/>
      <c r="AC37" s="173"/>
      <c r="AD37" s="173"/>
      <c r="AE37" s="79" t="s">
        <v>2</v>
      </c>
      <c r="AF37" s="79"/>
      <c r="AG37" s="79"/>
      <c r="AH37" s="79"/>
      <c r="AI37" s="174">
        <f>$AP$8</f>
        <v>42372</v>
      </c>
      <c r="AJ37" s="174"/>
      <c r="AK37" s="174"/>
      <c r="AL37" s="174"/>
      <c r="AM37" s="174"/>
      <c r="AN37" s="174"/>
      <c r="AO37" s="174"/>
      <c r="AP37" s="174"/>
      <c r="AQ37" s="79" t="s">
        <v>54</v>
      </c>
      <c r="AR37" s="79"/>
      <c r="AS37" s="79"/>
      <c r="AT37" s="81"/>
      <c r="AU37" s="79"/>
      <c r="AV37" s="81"/>
      <c r="AW37" s="79"/>
      <c r="AX37" s="79"/>
      <c r="AY37" s="79"/>
      <c r="AZ37" s="79"/>
      <c r="BA37" s="79"/>
      <c r="BB37" s="79"/>
      <c r="BC37" s="79"/>
      <c r="BD37" s="79"/>
    </row>
    <row r="38" spans="1:56" ht="15">
      <c r="A38" s="79"/>
      <c r="B38" s="79"/>
      <c r="C38" s="79"/>
      <c r="D38" s="79"/>
      <c r="E38" s="79"/>
      <c r="F38" s="81"/>
      <c r="G38" s="81"/>
      <c r="H38" s="83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</row>
    <row r="39" spans="1:56" ht="15.75">
      <c r="A39" s="79"/>
      <c r="B39" s="79"/>
      <c r="C39" s="79"/>
      <c r="D39" s="79"/>
      <c r="E39" s="79"/>
      <c r="F39" s="81"/>
      <c r="G39" s="81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75" t="s">
        <v>3</v>
      </c>
      <c r="S39" s="175"/>
      <c r="T39" s="175"/>
      <c r="U39" s="175"/>
      <c r="V39" s="175"/>
      <c r="W39" s="175"/>
      <c r="X39" s="176">
        <v>0.625</v>
      </c>
      <c r="Y39" s="176"/>
      <c r="Z39" s="176"/>
      <c r="AA39" s="176"/>
      <c r="AB39" s="176"/>
      <c r="AC39" s="81" t="s">
        <v>4</v>
      </c>
      <c r="AD39" s="82"/>
      <c r="AE39" s="82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</row>
    <row r="40" spans="1:56" ht="15">
      <c r="A40" s="79"/>
      <c r="B40" s="79"/>
      <c r="C40" s="79"/>
      <c r="D40" s="79"/>
      <c r="E40" s="79"/>
      <c r="F40" s="81"/>
      <c r="G40" s="81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</row>
    <row r="41" spans="1:56" ht="15">
      <c r="A41" s="79"/>
      <c r="B41" s="79"/>
      <c r="C41" s="79"/>
      <c r="D41" s="79"/>
      <c r="E41" s="79"/>
      <c r="F41" s="81"/>
      <c r="G41" s="81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</row>
    <row r="42" spans="1:56" ht="15">
      <c r="A42" s="79"/>
      <c r="B42" s="79"/>
      <c r="C42" s="79"/>
      <c r="D42" s="79"/>
      <c r="E42" s="79"/>
      <c r="F42" s="81"/>
      <c r="G42" s="81"/>
      <c r="H42" s="79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9"/>
      <c r="AW42" s="79"/>
      <c r="AX42" s="79"/>
      <c r="AY42" s="79"/>
      <c r="AZ42" s="79"/>
      <c r="BA42" s="79"/>
      <c r="BB42" s="79"/>
      <c r="BC42" s="79"/>
      <c r="BD42" s="79"/>
    </row>
    <row r="43" spans="1:56" ht="15">
      <c r="A43" s="78"/>
      <c r="B43" s="78"/>
      <c r="C43" s="78"/>
      <c r="D43" s="78"/>
      <c r="E43" s="78"/>
      <c r="F43" s="80"/>
      <c r="G43" s="80"/>
      <c r="H43" s="78"/>
      <c r="I43" s="78"/>
      <c r="J43" s="78"/>
      <c r="AV43" s="78"/>
      <c r="AW43" s="78"/>
      <c r="AX43" s="78"/>
      <c r="AY43" s="78"/>
      <c r="AZ43" s="78"/>
      <c r="BA43" s="78"/>
      <c r="BB43" s="78"/>
      <c r="BC43" s="78"/>
      <c r="BD43" s="78"/>
    </row>
    <row r="44" spans="1:56" ht="15">
      <c r="A44" s="78"/>
      <c r="B44" s="78"/>
      <c r="C44" s="78"/>
      <c r="D44" s="78"/>
      <c r="E44" s="78"/>
      <c r="F44" s="78"/>
      <c r="G44" s="78"/>
      <c r="H44" s="78"/>
    </row>
    <row r="45" spans="1:56">
      <c r="F45" s="77"/>
      <c r="G45" s="77"/>
    </row>
    <row r="46" spans="1:56">
      <c r="F46" s="77"/>
      <c r="G46" s="77"/>
    </row>
    <row r="47" spans="1:56">
      <c r="F47" s="77"/>
      <c r="G47" s="77"/>
    </row>
    <row r="48" spans="1:56">
      <c r="F48" s="77"/>
      <c r="G48" s="77"/>
    </row>
    <row r="49" spans="1:56">
      <c r="F49" s="77"/>
      <c r="G49" s="77"/>
    </row>
    <row r="50" spans="1:56">
      <c r="F50" s="77"/>
      <c r="G50" s="77"/>
    </row>
    <row r="51" spans="1:56">
      <c r="F51" s="77"/>
      <c r="G51" s="77"/>
    </row>
    <row r="52" spans="1:56">
      <c r="F52" s="77"/>
      <c r="G52" s="77"/>
    </row>
    <row r="53" spans="1:56" s="78" customFormat="1" ht="15">
      <c r="A53" s="76"/>
      <c r="B53" s="76"/>
      <c r="C53" s="76"/>
      <c r="D53" s="76"/>
      <c r="E53" s="76"/>
      <c r="F53" s="77"/>
      <c r="G53" s="77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</row>
    <row r="54" spans="1:56" s="79" customFormat="1" ht="15">
      <c r="A54" s="76"/>
      <c r="B54" s="76"/>
      <c r="C54" s="76"/>
      <c r="D54" s="76"/>
      <c r="E54" s="76"/>
      <c r="F54" s="77"/>
      <c r="G54" s="77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</row>
    <row r="55" spans="1:56" s="79" customFormat="1" ht="15">
      <c r="A55" s="76"/>
      <c r="B55" s="76"/>
      <c r="C55" s="76"/>
      <c r="D55" s="76"/>
      <c r="E55" s="76"/>
      <c r="F55" s="77"/>
      <c r="G55" s="77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</row>
    <row r="56" spans="1:56" s="79" customFormat="1" ht="15">
      <c r="A56" s="76"/>
      <c r="B56" s="76"/>
      <c r="C56" s="76"/>
      <c r="D56" s="76"/>
      <c r="E56" s="76"/>
      <c r="F56" s="77"/>
      <c r="G56" s="77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</row>
    <row r="57" spans="1:56" s="79" customFormat="1" ht="15">
      <c r="A57" s="76"/>
      <c r="B57" s="76"/>
      <c r="C57" s="76"/>
      <c r="D57" s="76"/>
      <c r="E57" s="76"/>
      <c r="F57" s="77"/>
      <c r="G57" s="77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</row>
    <row r="58" spans="1:56" s="79" customFormat="1" ht="15">
      <c r="A58" s="76"/>
      <c r="B58" s="76"/>
      <c r="C58" s="76"/>
      <c r="D58" s="76"/>
      <c r="E58" s="76"/>
      <c r="F58" s="77"/>
      <c r="G58" s="77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</row>
    <row r="59" spans="1:56" s="79" customFormat="1" ht="15">
      <c r="A59" s="76"/>
      <c r="B59" s="76"/>
      <c r="C59" s="76"/>
      <c r="D59" s="76"/>
      <c r="E59" s="76"/>
      <c r="F59" s="77"/>
      <c r="G59" s="77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</row>
    <row r="60" spans="1:56" s="79" customFormat="1" ht="15">
      <c r="A60" s="76"/>
      <c r="B60" s="76"/>
      <c r="C60" s="76"/>
      <c r="D60" s="76"/>
      <c r="E60" s="76"/>
      <c r="F60" s="77"/>
      <c r="G60" s="77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</row>
    <row r="61" spans="1:56" s="78" customFormat="1" ht="15">
      <c r="A61" s="76"/>
      <c r="B61" s="76"/>
      <c r="C61" s="76"/>
      <c r="D61" s="76"/>
      <c r="E61" s="76"/>
      <c r="F61" s="77"/>
      <c r="G61" s="77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</row>
    <row r="62" spans="1:56" s="78" customFormat="1" ht="15">
      <c r="A62" s="76"/>
      <c r="B62" s="76"/>
      <c r="C62" s="76"/>
      <c r="D62" s="76"/>
      <c r="E62" s="76"/>
      <c r="F62" s="77"/>
      <c r="G62" s="77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</row>
    <row r="63" spans="1:56">
      <c r="F63" s="77"/>
      <c r="G63" s="77"/>
    </row>
    <row r="64" spans="1:56">
      <c r="F64" s="77"/>
      <c r="G64" s="77"/>
    </row>
    <row r="65" spans="6:7">
      <c r="F65" s="77"/>
      <c r="G65" s="77"/>
    </row>
    <row r="66" spans="6:7">
      <c r="F66" s="77"/>
      <c r="G66" s="77"/>
    </row>
    <row r="67" spans="6:7">
      <c r="F67" s="77"/>
      <c r="G67" s="77"/>
    </row>
    <row r="68" spans="6:7">
      <c r="F68" s="77"/>
      <c r="G68" s="77"/>
    </row>
    <row r="69" spans="6:7">
      <c r="F69" s="77"/>
      <c r="G69" s="77"/>
    </row>
    <row r="70" spans="6:7">
      <c r="F70" s="77"/>
      <c r="G70" s="77"/>
    </row>
    <row r="71" spans="6:7">
      <c r="F71" s="77"/>
      <c r="G71" s="77"/>
    </row>
    <row r="72" spans="6:7">
      <c r="F72" s="77"/>
      <c r="G72" s="77"/>
    </row>
    <row r="73" spans="6:7">
      <c r="F73" s="77"/>
      <c r="G73" s="77"/>
    </row>
    <row r="74" spans="6:7">
      <c r="F74" s="77"/>
      <c r="G74" s="77"/>
    </row>
    <row r="75" spans="6:7">
      <c r="F75" s="77"/>
      <c r="G75" s="77"/>
    </row>
    <row r="76" spans="6:7">
      <c r="F76" s="77"/>
      <c r="G76" s="77"/>
    </row>
    <row r="77" spans="6:7">
      <c r="F77" s="77"/>
      <c r="G77" s="77"/>
    </row>
    <row r="78" spans="6:7">
      <c r="F78" s="77"/>
      <c r="G78" s="77"/>
    </row>
    <row r="79" spans="6:7">
      <c r="F79" s="77"/>
      <c r="G79" s="77"/>
    </row>
    <row r="80" spans="6:7">
      <c r="F80" s="77"/>
      <c r="G80" s="77"/>
    </row>
    <row r="81" spans="6:7">
      <c r="F81" s="77"/>
      <c r="G81" s="77"/>
    </row>
    <row r="82" spans="6:7">
      <c r="F82" s="77"/>
      <c r="G82" s="77"/>
    </row>
    <row r="83" spans="6:7">
      <c r="F83" s="77"/>
      <c r="G83" s="77"/>
    </row>
    <row r="84" spans="6:7">
      <c r="F84" s="77"/>
      <c r="G84" s="77"/>
    </row>
    <row r="85" spans="6:7">
      <c r="F85" s="77"/>
      <c r="G85" s="77"/>
    </row>
    <row r="86" spans="6:7">
      <c r="F86" s="77"/>
      <c r="G86" s="77"/>
    </row>
    <row r="87" spans="6:7">
      <c r="F87" s="77"/>
      <c r="G87" s="77"/>
    </row>
    <row r="88" spans="6:7">
      <c r="F88" s="77"/>
      <c r="G88" s="77"/>
    </row>
    <row r="89" spans="6:7">
      <c r="F89" s="77"/>
      <c r="G89" s="77"/>
    </row>
    <row r="90" spans="6:7">
      <c r="F90" s="77"/>
      <c r="G90" s="77"/>
    </row>
    <row r="91" spans="6:7">
      <c r="F91" s="77"/>
      <c r="G91" s="77"/>
    </row>
    <row r="92" spans="6:7">
      <c r="F92" s="77"/>
      <c r="G92" s="77"/>
    </row>
    <row r="93" spans="6:7">
      <c r="F93" s="77"/>
      <c r="G93" s="77"/>
    </row>
    <row r="94" spans="6:7">
      <c r="F94" s="77"/>
      <c r="G94" s="77"/>
    </row>
    <row r="95" spans="6:7">
      <c r="F95" s="77"/>
      <c r="G95" s="77"/>
    </row>
    <row r="96" spans="6:7">
      <c r="F96" s="77"/>
      <c r="G96" s="77"/>
    </row>
    <row r="97" spans="6:7">
      <c r="F97" s="77"/>
      <c r="G97" s="77"/>
    </row>
    <row r="98" spans="6:7">
      <c r="F98" s="77"/>
      <c r="G98" s="77"/>
    </row>
    <row r="99" spans="6:7">
      <c r="F99" s="77"/>
      <c r="G99" s="77"/>
    </row>
    <row r="100" spans="6:7">
      <c r="F100" s="77"/>
      <c r="G100" s="77"/>
    </row>
    <row r="101" spans="6:7">
      <c r="F101" s="77"/>
      <c r="G101" s="77"/>
    </row>
    <row r="102" spans="6:7">
      <c r="F102" s="77"/>
      <c r="G102" s="77"/>
    </row>
    <row r="103" spans="6:7">
      <c r="F103" s="77"/>
      <c r="G103" s="77"/>
    </row>
    <row r="104" spans="6:7">
      <c r="F104" s="77"/>
      <c r="G104" s="77"/>
    </row>
    <row r="105" spans="6:7">
      <c r="F105" s="77"/>
      <c r="G105" s="77"/>
    </row>
    <row r="106" spans="6:7">
      <c r="F106" s="77"/>
      <c r="G106" s="77"/>
    </row>
    <row r="107" spans="6:7">
      <c r="F107" s="77"/>
      <c r="G107" s="77"/>
    </row>
    <row r="108" spans="6:7">
      <c r="F108" s="77"/>
      <c r="G108" s="77"/>
    </row>
    <row r="109" spans="6:7">
      <c r="F109" s="77"/>
      <c r="G109" s="77"/>
    </row>
    <row r="110" spans="6:7">
      <c r="F110" s="77"/>
      <c r="G110" s="77"/>
    </row>
    <row r="111" spans="6:7">
      <c r="F111" s="77"/>
      <c r="G111" s="77"/>
    </row>
    <row r="112" spans="6:7">
      <c r="F112" s="77"/>
      <c r="G112" s="77"/>
    </row>
    <row r="113" spans="6:7">
      <c r="F113" s="77"/>
      <c r="G113" s="77"/>
    </row>
    <row r="114" spans="6:7">
      <c r="F114" s="77"/>
      <c r="G114" s="77"/>
    </row>
    <row r="115" spans="6:7">
      <c r="F115" s="77"/>
      <c r="G115" s="77"/>
    </row>
    <row r="116" spans="6:7">
      <c r="F116" s="77"/>
      <c r="G116" s="77"/>
    </row>
    <row r="117" spans="6:7">
      <c r="F117" s="77"/>
      <c r="G117" s="77"/>
    </row>
    <row r="118" spans="6:7">
      <c r="F118" s="77"/>
      <c r="G118" s="77"/>
    </row>
    <row r="119" spans="6:7">
      <c r="F119" s="77"/>
      <c r="G119" s="77"/>
    </row>
    <row r="120" spans="6:7">
      <c r="F120" s="77"/>
      <c r="G120" s="77"/>
    </row>
    <row r="121" spans="6:7">
      <c r="F121" s="77"/>
      <c r="G121" s="77"/>
    </row>
    <row r="122" spans="6:7">
      <c r="F122" s="77"/>
      <c r="G122" s="77"/>
    </row>
    <row r="123" spans="6:7">
      <c r="F123" s="77"/>
      <c r="G123" s="77"/>
    </row>
    <row r="124" spans="6:7">
      <c r="F124" s="77"/>
      <c r="G124" s="77"/>
    </row>
    <row r="125" spans="6:7">
      <c r="F125" s="77"/>
      <c r="G125" s="77"/>
    </row>
    <row r="126" spans="6:7">
      <c r="F126" s="77"/>
      <c r="G126" s="77"/>
    </row>
    <row r="127" spans="6:7">
      <c r="F127" s="77"/>
      <c r="G127" s="77"/>
    </row>
    <row r="128" spans="6:7">
      <c r="F128" s="77"/>
      <c r="G128" s="77"/>
    </row>
    <row r="129" spans="6:7">
      <c r="F129" s="77"/>
      <c r="G129" s="77"/>
    </row>
    <row r="130" spans="6:7">
      <c r="F130" s="77"/>
      <c r="G130" s="77"/>
    </row>
    <row r="131" spans="6:7">
      <c r="F131" s="77"/>
      <c r="G131" s="77"/>
    </row>
    <row r="132" spans="6:7">
      <c r="F132" s="77"/>
      <c r="G132" s="77"/>
    </row>
    <row r="133" spans="6:7">
      <c r="F133" s="77"/>
      <c r="G133" s="77"/>
    </row>
    <row r="134" spans="6:7">
      <c r="F134" s="77"/>
      <c r="G134" s="77"/>
    </row>
    <row r="135" spans="6:7">
      <c r="F135" s="77"/>
      <c r="G135" s="77"/>
    </row>
    <row r="136" spans="6:7">
      <c r="F136" s="77"/>
      <c r="G136" s="77"/>
    </row>
    <row r="137" spans="6:7">
      <c r="F137" s="77"/>
      <c r="G137" s="77"/>
    </row>
    <row r="138" spans="6:7">
      <c r="F138" s="77"/>
      <c r="G138" s="77"/>
    </row>
    <row r="139" spans="6:7">
      <c r="F139" s="77"/>
      <c r="G139" s="77"/>
    </row>
    <row r="140" spans="6:7">
      <c r="F140" s="77"/>
      <c r="G140" s="77"/>
    </row>
    <row r="141" spans="6:7">
      <c r="F141" s="77"/>
      <c r="G141" s="77"/>
    </row>
    <row r="142" spans="6:7">
      <c r="F142" s="77"/>
      <c r="G142" s="77"/>
    </row>
    <row r="143" spans="6:7">
      <c r="F143" s="77"/>
      <c r="G143" s="77"/>
    </row>
    <row r="144" spans="6:7">
      <c r="F144" s="77"/>
      <c r="G144" s="77"/>
    </row>
    <row r="145" spans="6:7">
      <c r="F145" s="77"/>
      <c r="G145" s="77"/>
    </row>
    <row r="146" spans="6:7">
      <c r="F146" s="77"/>
      <c r="G146" s="77"/>
    </row>
    <row r="147" spans="6:7">
      <c r="F147" s="77"/>
      <c r="G147" s="77"/>
    </row>
    <row r="148" spans="6:7">
      <c r="F148" s="77"/>
      <c r="G148" s="77"/>
    </row>
    <row r="149" spans="6:7">
      <c r="F149" s="77"/>
      <c r="G149" s="77"/>
    </row>
    <row r="150" spans="6:7">
      <c r="F150" s="77"/>
      <c r="G150" s="77"/>
    </row>
    <row r="151" spans="6:7">
      <c r="F151" s="77"/>
      <c r="G151" s="77"/>
    </row>
    <row r="152" spans="6:7">
      <c r="F152" s="77"/>
      <c r="G152" s="77"/>
    </row>
    <row r="153" spans="6:7">
      <c r="F153" s="77"/>
      <c r="G153" s="77"/>
    </row>
    <row r="154" spans="6:7">
      <c r="F154" s="77"/>
      <c r="G154" s="77"/>
    </row>
    <row r="155" spans="6:7">
      <c r="F155" s="77"/>
      <c r="G155" s="77"/>
    </row>
    <row r="156" spans="6:7">
      <c r="F156" s="77"/>
      <c r="G156" s="77"/>
    </row>
    <row r="157" spans="6:7">
      <c r="F157" s="77"/>
      <c r="G157" s="77"/>
    </row>
    <row r="158" spans="6:7">
      <c r="F158" s="77"/>
      <c r="G158" s="77"/>
    </row>
    <row r="159" spans="6:7">
      <c r="F159" s="77"/>
      <c r="G159" s="77"/>
    </row>
    <row r="160" spans="6:7">
      <c r="F160" s="77"/>
      <c r="G160" s="77"/>
    </row>
    <row r="161" spans="6:7">
      <c r="F161" s="77"/>
      <c r="G161" s="77"/>
    </row>
    <row r="162" spans="6:7">
      <c r="F162" s="77"/>
      <c r="G162" s="77"/>
    </row>
    <row r="163" spans="6:7">
      <c r="F163" s="77"/>
      <c r="G163" s="77"/>
    </row>
    <row r="164" spans="6:7">
      <c r="F164" s="77"/>
      <c r="G164" s="77"/>
    </row>
    <row r="165" spans="6:7">
      <c r="F165" s="77"/>
      <c r="G165" s="77"/>
    </row>
    <row r="166" spans="6:7">
      <c r="F166" s="77"/>
      <c r="G166" s="77"/>
    </row>
    <row r="167" spans="6:7">
      <c r="F167" s="77"/>
      <c r="G167" s="77"/>
    </row>
    <row r="168" spans="6:7">
      <c r="F168" s="77"/>
      <c r="G168" s="77"/>
    </row>
    <row r="169" spans="6:7">
      <c r="F169" s="77"/>
      <c r="G169" s="77"/>
    </row>
    <row r="170" spans="6:7">
      <c r="F170" s="77"/>
      <c r="G170" s="77"/>
    </row>
    <row r="171" spans="6:7">
      <c r="F171" s="77"/>
      <c r="G171" s="77"/>
    </row>
    <row r="172" spans="6:7">
      <c r="F172" s="77"/>
      <c r="G172" s="77"/>
    </row>
    <row r="173" spans="6:7">
      <c r="F173" s="77"/>
      <c r="G173" s="77"/>
    </row>
    <row r="174" spans="6:7">
      <c r="F174" s="77"/>
      <c r="G174" s="77"/>
    </row>
    <row r="175" spans="6:7">
      <c r="F175" s="77"/>
      <c r="G175" s="77"/>
    </row>
    <row r="176" spans="6:7">
      <c r="F176" s="77"/>
      <c r="G176" s="77"/>
    </row>
    <row r="177" spans="6:7">
      <c r="F177" s="77"/>
      <c r="G177" s="77"/>
    </row>
    <row r="178" spans="6:7">
      <c r="F178" s="77"/>
      <c r="G178" s="77"/>
    </row>
    <row r="179" spans="6:7">
      <c r="F179" s="77"/>
      <c r="G179" s="77"/>
    </row>
    <row r="180" spans="6:7">
      <c r="F180" s="77"/>
      <c r="G180" s="77"/>
    </row>
    <row r="181" spans="6:7">
      <c r="F181" s="77"/>
      <c r="G181" s="77"/>
    </row>
    <row r="182" spans="6:7">
      <c r="F182" s="77"/>
      <c r="G182" s="77"/>
    </row>
    <row r="183" spans="6:7">
      <c r="F183" s="77"/>
      <c r="G183" s="77"/>
    </row>
    <row r="184" spans="6:7">
      <c r="F184" s="77"/>
      <c r="G184" s="77"/>
    </row>
    <row r="185" spans="6:7">
      <c r="F185" s="77"/>
      <c r="G185" s="77"/>
    </row>
    <row r="186" spans="6:7">
      <c r="F186" s="77"/>
      <c r="G186" s="77"/>
    </row>
    <row r="187" spans="6:7">
      <c r="F187" s="77"/>
      <c r="G187" s="77"/>
    </row>
    <row r="188" spans="6:7">
      <c r="F188" s="77"/>
      <c r="G188" s="77"/>
    </row>
    <row r="189" spans="6:7">
      <c r="F189" s="77"/>
      <c r="G189" s="77"/>
    </row>
    <row r="190" spans="6:7">
      <c r="F190" s="77"/>
      <c r="G190" s="77"/>
    </row>
    <row r="191" spans="6:7">
      <c r="F191" s="77"/>
      <c r="G191" s="77"/>
    </row>
    <row r="192" spans="6:7">
      <c r="F192" s="77"/>
      <c r="G192" s="77"/>
    </row>
    <row r="193" spans="6:7">
      <c r="F193" s="77"/>
      <c r="G193" s="77"/>
    </row>
    <row r="194" spans="6:7">
      <c r="F194" s="77"/>
      <c r="G194" s="77"/>
    </row>
    <row r="195" spans="6:7">
      <c r="F195" s="77"/>
      <c r="G195" s="77"/>
    </row>
    <row r="196" spans="6:7">
      <c r="F196" s="77"/>
      <c r="G196" s="77"/>
    </row>
    <row r="197" spans="6:7">
      <c r="F197" s="77"/>
      <c r="G197" s="77"/>
    </row>
    <row r="198" spans="6:7">
      <c r="F198" s="77"/>
      <c r="G198" s="77"/>
    </row>
    <row r="199" spans="6:7">
      <c r="F199" s="77"/>
      <c r="G199" s="77"/>
    </row>
    <row r="200" spans="6:7">
      <c r="F200" s="77"/>
      <c r="G200" s="77"/>
    </row>
    <row r="201" spans="6:7">
      <c r="F201" s="77"/>
      <c r="G201" s="77"/>
    </row>
    <row r="202" spans="6:7">
      <c r="F202" s="77"/>
      <c r="G202" s="77"/>
    </row>
    <row r="203" spans="6:7">
      <c r="F203" s="77"/>
      <c r="G203" s="77"/>
    </row>
    <row r="204" spans="6:7">
      <c r="F204" s="77"/>
      <c r="G204" s="77"/>
    </row>
    <row r="205" spans="6:7">
      <c r="F205" s="77"/>
      <c r="G205" s="77"/>
    </row>
    <row r="206" spans="6:7">
      <c r="F206" s="77"/>
      <c r="G206" s="77"/>
    </row>
    <row r="207" spans="6:7">
      <c r="F207" s="77"/>
      <c r="G207" s="77"/>
    </row>
    <row r="208" spans="6:7">
      <c r="F208" s="77"/>
      <c r="G208" s="77"/>
    </row>
    <row r="209" spans="6:7">
      <c r="F209" s="77"/>
      <c r="G209" s="77"/>
    </row>
    <row r="210" spans="6:7">
      <c r="F210" s="77"/>
      <c r="G210" s="77"/>
    </row>
    <row r="211" spans="6:7">
      <c r="F211" s="77"/>
      <c r="G211" s="77"/>
    </row>
    <row r="212" spans="6:7">
      <c r="F212" s="77"/>
      <c r="G212" s="77"/>
    </row>
    <row r="213" spans="6:7">
      <c r="F213" s="77"/>
      <c r="G213" s="77"/>
    </row>
    <row r="214" spans="6:7">
      <c r="F214" s="77"/>
      <c r="G214" s="77"/>
    </row>
    <row r="215" spans="6:7">
      <c r="F215" s="77"/>
      <c r="G215" s="77"/>
    </row>
    <row r="216" spans="6:7">
      <c r="F216" s="77"/>
      <c r="G216" s="77"/>
    </row>
    <row r="217" spans="6:7">
      <c r="F217" s="77"/>
      <c r="G217" s="77"/>
    </row>
    <row r="218" spans="6:7">
      <c r="F218" s="77"/>
      <c r="G218" s="77"/>
    </row>
    <row r="219" spans="6:7">
      <c r="F219" s="77"/>
      <c r="G219" s="77"/>
    </row>
    <row r="220" spans="6:7">
      <c r="F220" s="77"/>
      <c r="G220" s="77"/>
    </row>
    <row r="221" spans="6:7">
      <c r="F221" s="77"/>
      <c r="G221" s="77"/>
    </row>
    <row r="222" spans="6:7">
      <c r="F222" s="77"/>
      <c r="G222" s="77"/>
    </row>
    <row r="223" spans="6:7">
      <c r="F223" s="77"/>
      <c r="G223" s="77"/>
    </row>
    <row r="224" spans="6:7">
      <c r="F224" s="77"/>
      <c r="G224" s="77"/>
    </row>
    <row r="225" spans="6:7">
      <c r="F225" s="77"/>
      <c r="G225" s="77"/>
    </row>
    <row r="226" spans="6:7">
      <c r="F226" s="77"/>
      <c r="G226" s="77"/>
    </row>
    <row r="227" spans="6:7">
      <c r="F227" s="77"/>
      <c r="G227" s="77"/>
    </row>
    <row r="228" spans="6:7">
      <c r="F228" s="77"/>
      <c r="G228" s="77"/>
    </row>
    <row r="229" spans="6:7">
      <c r="F229" s="77"/>
      <c r="G229" s="77"/>
    </row>
    <row r="230" spans="6:7">
      <c r="F230" s="77"/>
      <c r="G230" s="77"/>
    </row>
    <row r="231" spans="6:7">
      <c r="F231" s="77"/>
      <c r="G231" s="77"/>
    </row>
    <row r="232" spans="6:7">
      <c r="F232" s="77"/>
      <c r="G232" s="77"/>
    </row>
    <row r="233" spans="6:7">
      <c r="F233" s="77"/>
      <c r="G233" s="77"/>
    </row>
    <row r="234" spans="6:7">
      <c r="F234" s="77"/>
      <c r="G234" s="77"/>
    </row>
    <row r="235" spans="6:7">
      <c r="F235" s="77"/>
      <c r="G235" s="77"/>
    </row>
    <row r="236" spans="6:7">
      <c r="F236" s="77"/>
      <c r="G236" s="77"/>
    </row>
    <row r="237" spans="6:7">
      <c r="F237" s="77"/>
      <c r="G237" s="77"/>
    </row>
    <row r="238" spans="6:7">
      <c r="F238" s="77"/>
      <c r="G238" s="77"/>
    </row>
    <row r="239" spans="6:7">
      <c r="F239" s="77"/>
      <c r="G239" s="77"/>
    </row>
    <row r="240" spans="6:7">
      <c r="F240" s="77"/>
      <c r="G240" s="77"/>
    </row>
    <row r="241" spans="6:7">
      <c r="F241" s="77"/>
      <c r="G241" s="77"/>
    </row>
    <row r="242" spans="6:7">
      <c r="F242" s="77"/>
      <c r="G242" s="77"/>
    </row>
    <row r="243" spans="6:7">
      <c r="F243" s="77"/>
      <c r="G243" s="77"/>
    </row>
    <row r="244" spans="6:7">
      <c r="F244" s="77"/>
      <c r="G244" s="77"/>
    </row>
    <row r="245" spans="6:7">
      <c r="F245" s="77"/>
      <c r="G245" s="77"/>
    </row>
    <row r="246" spans="6:7">
      <c r="F246" s="77"/>
      <c r="G246" s="77"/>
    </row>
    <row r="247" spans="6:7">
      <c r="F247" s="77"/>
      <c r="G247" s="77"/>
    </row>
    <row r="248" spans="6:7">
      <c r="F248" s="77"/>
      <c r="G248" s="77"/>
    </row>
    <row r="249" spans="6:7">
      <c r="F249" s="77"/>
      <c r="G249" s="77"/>
    </row>
    <row r="250" spans="6:7">
      <c r="F250" s="77"/>
      <c r="G250" s="77"/>
    </row>
    <row r="251" spans="6:7">
      <c r="F251" s="77"/>
      <c r="G251" s="77"/>
    </row>
    <row r="252" spans="6:7">
      <c r="F252" s="77"/>
      <c r="G252" s="77"/>
    </row>
    <row r="253" spans="6:7">
      <c r="F253" s="77"/>
      <c r="G253" s="77"/>
    </row>
    <row r="254" spans="6:7">
      <c r="F254" s="77"/>
      <c r="G254" s="77"/>
    </row>
    <row r="255" spans="6:7">
      <c r="F255" s="77"/>
      <c r="G255" s="77"/>
    </row>
    <row r="256" spans="6:7">
      <c r="F256" s="77"/>
      <c r="G256" s="77"/>
    </row>
    <row r="257" spans="6:7">
      <c r="F257" s="77"/>
      <c r="G257" s="77"/>
    </row>
    <row r="258" spans="6:7">
      <c r="F258" s="77"/>
      <c r="G258" s="77"/>
    </row>
    <row r="259" spans="6:7">
      <c r="F259" s="77"/>
      <c r="G259" s="77"/>
    </row>
    <row r="260" spans="6:7">
      <c r="F260" s="77"/>
      <c r="G260" s="77"/>
    </row>
    <row r="261" spans="6:7">
      <c r="F261" s="77"/>
      <c r="G261" s="77"/>
    </row>
    <row r="262" spans="6:7">
      <c r="F262" s="77"/>
      <c r="G262" s="77"/>
    </row>
    <row r="263" spans="6:7">
      <c r="F263" s="77"/>
      <c r="G263" s="77"/>
    </row>
    <row r="264" spans="6:7">
      <c r="F264" s="77"/>
      <c r="G264" s="77"/>
    </row>
    <row r="265" spans="6:7">
      <c r="F265" s="77"/>
      <c r="G265" s="77"/>
    </row>
    <row r="266" spans="6:7">
      <c r="F266" s="77"/>
      <c r="G266" s="77"/>
    </row>
    <row r="267" spans="6:7">
      <c r="F267" s="77"/>
      <c r="G267" s="77"/>
    </row>
    <row r="268" spans="6:7">
      <c r="F268" s="77"/>
      <c r="G268" s="77"/>
    </row>
    <row r="269" spans="6:7">
      <c r="F269" s="77"/>
      <c r="G269" s="77"/>
    </row>
    <row r="270" spans="6:7">
      <c r="F270" s="77"/>
      <c r="G270" s="77"/>
    </row>
    <row r="271" spans="6:7">
      <c r="F271" s="77"/>
      <c r="G271" s="77"/>
    </row>
    <row r="272" spans="6:7">
      <c r="F272" s="77"/>
      <c r="G272" s="77"/>
    </row>
    <row r="273" spans="6:7">
      <c r="F273" s="77"/>
      <c r="G273" s="77"/>
    </row>
    <row r="274" spans="6:7">
      <c r="F274" s="77"/>
      <c r="G274" s="77"/>
    </row>
    <row r="275" spans="6:7">
      <c r="F275" s="77"/>
      <c r="G275" s="77"/>
    </row>
    <row r="276" spans="6:7">
      <c r="F276" s="77"/>
      <c r="G276" s="77"/>
    </row>
    <row r="277" spans="6:7">
      <c r="F277" s="77"/>
      <c r="G277" s="77"/>
    </row>
    <row r="278" spans="6:7">
      <c r="F278" s="77"/>
      <c r="G278" s="77"/>
    </row>
    <row r="279" spans="6:7">
      <c r="F279" s="77"/>
      <c r="G279" s="77"/>
    </row>
    <row r="280" spans="6:7">
      <c r="F280" s="77"/>
      <c r="G280" s="77"/>
    </row>
    <row r="281" spans="6:7">
      <c r="F281" s="77"/>
      <c r="G281" s="77"/>
    </row>
    <row r="282" spans="6:7">
      <c r="F282" s="77"/>
      <c r="G282" s="77"/>
    </row>
    <row r="283" spans="6:7">
      <c r="F283" s="77"/>
      <c r="G283" s="77"/>
    </row>
    <row r="284" spans="6:7">
      <c r="F284" s="77"/>
      <c r="G284" s="77"/>
    </row>
    <row r="285" spans="6:7">
      <c r="F285" s="77"/>
      <c r="G285" s="77"/>
    </row>
    <row r="286" spans="6:7">
      <c r="F286" s="77"/>
      <c r="G286" s="77"/>
    </row>
    <row r="287" spans="6:7">
      <c r="F287" s="77"/>
      <c r="G287" s="77"/>
    </row>
    <row r="288" spans="6:7">
      <c r="F288" s="77"/>
      <c r="G288" s="77"/>
    </row>
    <row r="289" spans="6:7">
      <c r="F289" s="77"/>
      <c r="G289" s="77"/>
    </row>
    <row r="290" spans="6:7">
      <c r="F290" s="77"/>
      <c r="G290" s="77"/>
    </row>
    <row r="291" spans="6:7">
      <c r="F291" s="77"/>
      <c r="G291" s="77"/>
    </row>
    <row r="292" spans="6:7">
      <c r="F292" s="77"/>
      <c r="G292" s="77"/>
    </row>
    <row r="293" spans="6:7">
      <c r="F293" s="77"/>
      <c r="G293" s="77"/>
    </row>
  </sheetData>
  <mergeCells count="37">
    <mergeCell ref="A2:AP2"/>
    <mergeCell ref="A3:AP3"/>
    <mergeCell ref="A4:AP4"/>
    <mergeCell ref="E8:L8"/>
    <mergeCell ref="Q8:X8"/>
    <mergeCell ref="B6:AM6"/>
    <mergeCell ref="AD8:AK8"/>
    <mergeCell ref="AP8:AW8"/>
    <mergeCell ref="P29:Q29"/>
    <mergeCell ref="R29:AO29"/>
    <mergeCell ref="R20:AO20"/>
    <mergeCell ref="P22:AO22"/>
    <mergeCell ref="P28:Q28"/>
    <mergeCell ref="R28:AO28"/>
    <mergeCell ref="R25:AO25"/>
    <mergeCell ref="R26:AO26"/>
    <mergeCell ref="R27:AO27"/>
    <mergeCell ref="R24:AO24"/>
    <mergeCell ref="AN11:AR11"/>
    <mergeCell ref="P18:Q18"/>
    <mergeCell ref="P19:Q19"/>
    <mergeCell ref="P20:Q20"/>
    <mergeCell ref="P13:AO13"/>
    <mergeCell ref="R14:AO14"/>
    <mergeCell ref="R18:AO18"/>
    <mergeCell ref="R19:AO19"/>
    <mergeCell ref="K11:R11"/>
    <mergeCell ref="W11:AD11"/>
    <mergeCell ref="R15:AO15"/>
    <mergeCell ref="R16:AO16"/>
    <mergeCell ref="R17:AO17"/>
    <mergeCell ref="P30:Q30"/>
    <mergeCell ref="R30:AO30"/>
    <mergeCell ref="W37:AD37"/>
    <mergeCell ref="AI37:AP37"/>
    <mergeCell ref="R39:W39"/>
    <mergeCell ref="X39:AB39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B105"/>
  <sheetViews>
    <sheetView showGridLines="0" topLeftCell="A4" zoomScaleNormal="112" workbookViewId="0">
      <selection activeCell="CK10" sqref="CK10"/>
    </sheetView>
  </sheetViews>
  <sheetFormatPr baseColWidth="10" defaultColWidth="1.7109375" defaultRowHeight="12.75"/>
  <cols>
    <col min="1" max="55" width="1.7109375" customWidth="1"/>
    <col min="56" max="56" width="1.7109375" style="18" customWidth="1"/>
    <col min="57" max="57" width="1.7109375" style="43" customWidth="1"/>
    <col min="58" max="58" width="2.85546875" style="43" customWidth="1"/>
    <col min="59" max="59" width="2.140625" style="43" customWidth="1"/>
    <col min="60" max="60" width="2.85546875" style="43" customWidth="1"/>
    <col min="61" max="64" width="1.7109375" style="43" customWidth="1"/>
    <col min="65" max="65" width="8.85546875" style="43" customWidth="1"/>
    <col min="66" max="66" width="3" style="43" bestFit="1" customWidth="1"/>
    <col min="67" max="67" width="3" style="43" customWidth="1"/>
    <col min="68" max="68" width="1.5703125" style="43" bestFit="1" customWidth="1"/>
    <col min="69" max="69" width="3" style="43" bestFit="1" customWidth="1"/>
    <col min="70" max="70" width="2.5703125" style="43" customWidth="1"/>
    <col min="71" max="73" width="1.7109375" style="43" customWidth="1"/>
    <col min="74" max="80" width="1.7109375" style="44" customWidth="1"/>
    <col min="81" max="84" width="1.7109375" style="45" customWidth="1"/>
    <col min="85" max="132" width="1.7109375" style="18" customWidth="1"/>
    <col min="133" max="16384" width="1.7109375" style="20"/>
  </cols>
  <sheetData>
    <row r="1" spans="1:84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s="7" customFormat="1" ht="33">
      <c r="A2" s="294" t="s">
        <v>35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2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4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84" s="14" customFormat="1" ht="27">
      <c r="A3" s="280" t="s">
        <v>36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7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</row>
    <row r="4" spans="1:84" s="2" customFormat="1" ht="15">
      <c r="A4" s="295" t="s">
        <v>37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8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</row>
    <row r="5" spans="1:84" s="2" customFormat="1" ht="6" customHeight="1">
      <c r="AQ5" s="28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</row>
    <row r="6" spans="1:84" s="2" customFormat="1" ht="15.75">
      <c r="L6" s="3" t="s">
        <v>0</v>
      </c>
      <c r="M6" s="236" t="s">
        <v>1</v>
      </c>
      <c r="N6" s="236"/>
      <c r="O6" s="236"/>
      <c r="P6" s="236"/>
      <c r="Q6" s="236"/>
      <c r="R6" s="236"/>
      <c r="S6" s="236"/>
      <c r="T6" s="236"/>
      <c r="U6" s="2" t="s">
        <v>2</v>
      </c>
      <c r="Y6" s="237">
        <v>42371</v>
      </c>
      <c r="Z6" s="237"/>
      <c r="AA6" s="237"/>
      <c r="AB6" s="237"/>
      <c r="AC6" s="237"/>
      <c r="AD6" s="237"/>
      <c r="AE6" s="237"/>
      <c r="AF6" s="237"/>
      <c r="AQ6" s="28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</row>
    <row r="7" spans="1:84" s="2" customFormat="1" ht="6" customHeight="1">
      <c r="AQ7" s="28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</row>
    <row r="8" spans="1:84" s="2" customFormat="1" ht="15">
      <c r="B8" s="238" t="s">
        <v>89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Q8" s="31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</row>
    <row r="9" spans="1:84" s="2" customFormat="1" ht="6" customHeight="1"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</row>
    <row r="10" spans="1:84" s="2" customFormat="1" ht="15.75">
      <c r="G10" s="6" t="s">
        <v>3</v>
      </c>
      <c r="H10" s="240">
        <v>0.45833333333333331</v>
      </c>
      <c r="I10" s="240"/>
      <c r="J10" s="240"/>
      <c r="K10" s="240"/>
      <c r="L10" s="240"/>
      <c r="M10" s="7" t="s">
        <v>4</v>
      </c>
      <c r="T10" s="6" t="s">
        <v>5</v>
      </c>
      <c r="U10" s="251">
        <v>1</v>
      </c>
      <c r="V10" s="251" t="s">
        <v>6</v>
      </c>
      <c r="W10" s="21" t="s">
        <v>32</v>
      </c>
      <c r="X10" s="239">
        <v>6.9444444444444441E-3</v>
      </c>
      <c r="Y10" s="239"/>
      <c r="Z10" s="239"/>
      <c r="AA10" s="239"/>
      <c r="AB10" s="239"/>
      <c r="AC10" s="7" t="s">
        <v>7</v>
      </c>
      <c r="AK10" s="6" t="s">
        <v>8</v>
      </c>
      <c r="AL10" s="239">
        <v>2.0833333333333333E-3</v>
      </c>
      <c r="AM10" s="239"/>
      <c r="AN10" s="239"/>
      <c r="AO10" s="239"/>
      <c r="AP10" s="239"/>
      <c r="AQ10" s="7" t="s">
        <v>7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</row>
    <row r="11" spans="1:84" ht="9" customHeight="1"/>
    <row r="12" spans="1:84" ht="6" customHeight="1"/>
    <row r="13" spans="1:84">
      <c r="B13" s="1" t="s">
        <v>9</v>
      </c>
    </row>
    <row r="14" spans="1:84" ht="6" customHeight="1" thickBot="1"/>
    <row r="15" spans="1:84" ht="16.5" thickBot="1">
      <c r="B15" s="252" t="s">
        <v>15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E15" s="252" t="s">
        <v>16</v>
      </c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4"/>
    </row>
    <row r="16" spans="1:84" ht="15">
      <c r="B16" s="241" t="s">
        <v>10</v>
      </c>
      <c r="C16" s="242"/>
      <c r="D16" s="235" t="s">
        <v>38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3"/>
      <c r="Z16" s="234"/>
      <c r="AE16" s="241" t="s">
        <v>10</v>
      </c>
      <c r="AF16" s="242"/>
      <c r="AG16" s="250" t="s">
        <v>45</v>
      </c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33"/>
      <c r="BC16" s="234"/>
    </row>
    <row r="17" spans="1:132" s="18" customFormat="1" ht="15">
      <c r="A17"/>
      <c r="B17" s="241" t="s">
        <v>11</v>
      </c>
      <c r="C17" s="242"/>
      <c r="D17" s="235" t="s">
        <v>39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3"/>
      <c r="Z17" s="234"/>
      <c r="AA17"/>
      <c r="AB17"/>
      <c r="AC17"/>
      <c r="AD17"/>
      <c r="AE17" s="241" t="s">
        <v>11</v>
      </c>
      <c r="AF17" s="242"/>
      <c r="AG17" s="235" t="s">
        <v>46</v>
      </c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3"/>
      <c r="BC17" s="23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4"/>
      <c r="BX17" s="44"/>
      <c r="BY17" s="44"/>
      <c r="BZ17" s="44"/>
      <c r="CA17" s="44"/>
      <c r="CB17" s="44"/>
      <c r="CC17" s="45"/>
      <c r="CD17" s="45"/>
      <c r="CE17" s="45"/>
      <c r="CF17" s="45"/>
    </row>
    <row r="18" spans="1:132" s="18" customFormat="1" ht="15">
      <c r="A18"/>
      <c r="B18" s="241" t="s">
        <v>12</v>
      </c>
      <c r="C18" s="242"/>
      <c r="D18" s="235" t="s">
        <v>40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3"/>
      <c r="Z18" s="234"/>
      <c r="AA18"/>
      <c r="AB18"/>
      <c r="AC18"/>
      <c r="AD18"/>
      <c r="AE18" s="241" t="s">
        <v>12</v>
      </c>
      <c r="AF18" s="242"/>
      <c r="AG18" s="235" t="s">
        <v>47</v>
      </c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3"/>
      <c r="BC18" s="23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4"/>
      <c r="CA18" s="44"/>
      <c r="CB18" s="44"/>
      <c r="CC18" s="45"/>
      <c r="CD18" s="45"/>
      <c r="CE18" s="45"/>
      <c r="CF18" s="45"/>
    </row>
    <row r="19" spans="1:132" s="18" customFormat="1" ht="15">
      <c r="A19"/>
      <c r="B19" s="241" t="s">
        <v>13</v>
      </c>
      <c r="C19" s="242"/>
      <c r="D19" s="235" t="s">
        <v>41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3"/>
      <c r="Z19" s="234"/>
      <c r="AA19"/>
      <c r="AB19"/>
      <c r="AC19"/>
      <c r="AD19"/>
      <c r="AE19" s="241" t="s">
        <v>13</v>
      </c>
      <c r="AF19" s="242"/>
      <c r="AG19" s="235" t="s">
        <v>48</v>
      </c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3"/>
      <c r="BC19" s="23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4"/>
      <c r="CA19" s="44"/>
      <c r="CB19" s="44"/>
      <c r="CC19" s="45"/>
      <c r="CD19" s="45"/>
      <c r="CE19" s="45"/>
      <c r="CF19" s="45"/>
    </row>
    <row r="20" spans="1:132" s="18" customFormat="1" ht="15">
      <c r="A20"/>
      <c r="B20" s="241" t="s">
        <v>14</v>
      </c>
      <c r="C20" s="242"/>
      <c r="D20" s="235" t="s">
        <v>42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3"/>
      <c r="Z20" s="234"/>
      <c r="AA20"/>
      <c r="AB20"/>
      <c r="AC20"/>
      <c r="AD20"/>
      <c r="AE20" s="241" t="s">
        <v>14</v>
      </c>
      <c r="AF20" s="242"/>
      <c r="AG20" s="235" t="s">
        <v>49</v>
      </c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3"/>
      <c r="BC20" s="23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4"/>
      <c r="BW20" s="44"/>
      <c r="BX20" s="44"/>
      <c r="BY20" s="44"/>
      <c r="BZ20" s="44"/>
      <c r="CA20" s="44"/>
      <c r="CB20" s="44"/>
      <c r="CC20" s="45"/>
      <c r="CD20" s="45"/>
      <c r="CE20" s="45"/>
      <c r="CF20" s="45"/>
    </row>
    <row r="21" spans="1:132" s="18" customFormat="1" ht="15">
      <c r="A21"/>
      <c r="B21" s="241" t="s">
        <v>33</v>
      </c>
      <c r="C21" s="242"/>
      <c r="D21" s="235" t="s">
        <v>43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3"/>
      <c r="Z21" s="234"/>
      <c r="AA21"/>
      <c r="AB21"/>
      <c r="AC21"/>
      <c r="AD21"/>
      <c r="AE21" s="241" t="s">
        <v>33</v>
      </c>
      <c r="AF21" s="242"/>
      <c r="AG21" s="235" t="s">
        <v>50</v>
      </c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3"/>
      <c r="BC21" s="23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4"/>
      <c r="BX21" s="44"/>
      <c r="BY21" s="44"/>
      <c r="BZ21" s="44"/>
      <c r="CA21" s="44"/>
      <c r="CB21" s="44"/>
      <c r="CC21" s="45"/>
      <c r="CD21" s="45"/>
      <c r="CE21" s="45"/>
      <c r="CF21" s="45"/>
    </row>
    <row r="22" spans="1:132" s="18" customFormat="1" ht="15.75" thickBot="1">
      <c r="A22"/>
      <c r="B22" s="271" t="s">
        <v>34</v>
      </c>
      <c r="C22" s="272"/>
      <c r="D22" s="268" t="s">
        <v>44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  <c r="Z22" s="270"/>
      <c r="AA22"/>
      <c r="AB22"/>
      <c r="AC22"/>
      <c r="AD22"/>
      <c r="AE22" s="271" t="s">
        <v>34</v>
      </c>
      <c r="AF22" s="272"/>
      <c r="AG22" s="268" t="s">
        <v>51</v>
      </c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9"/>
      <c r="BC22" s="270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4"/>
      <c r="BX22" s="44"/>
      <c r="BY22" s="44"/>
      <c r="BZ22" s="44"/>
      <c r="CA22" s="44"/>
      <c r="CB22" s="44"/>
      <c r="CC22" s="45"/>
      <c r="CD22" s="45"/>
      <c r="CE22" s="45"/>
      <c r="CF22" s="45"/>
    </row>
    <row r="23" spans="1:132" s="18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44"/>
      <c r="BX23" s="44"/>
      <c r="BY23" s="44"/>
      <c r="BZ23" s="44"/>
      <c r="CA23" s="44"/>
      <c r="CB23" s="44"/>
      <c r="CC23" s="45"/>
      <c r="CD23" s="45"/>
      <c r="CE23" s="45"/>
      <c r="CF23" s="45"/>
    </row>
    <row r="24" spans="1:132" s="18" customFormat="1">
      <c r="A24"/>
      <c r="B24" s="1" t="s">
        <v>26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4"/>
      <c r="BX24" s="44"/>
      <c r="BY24" s="44"/>
      <c r="BZ24" s="44"/>
      <c r="CA24" s="44"/>
      <c r="CB24" s="44"/>
      <c r="CC24" s="45"/>
      <c r="CD24" s="45"/>
      <c r="CE24" s="45"/>
      <c r="CF24" s="45"/>
    </row>
    <row r="25" spans="1:132" s="18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4"/>
      <c r="BX25" s="44"/>
      <c r="BY25" s="44"/>
      <c r="BZ25" s="44"/>
      <c r="CA25" s="44"/>
      <c r="CB25" s="44"/>
      <c r="CC25" s="45"/>
      <c r="CD25" s="45"/>
      <c r="CE25" s="45"/>
      <c r="CF25" s="45"/>
    </row>
    <row r="26" spans="1:132" s="35" customFormat="1" ht="16.5" customHeight="1" thickBot="1">
      <c r="A26" s="4"/>
      <c r="B26" s="262" t="s">
        <v>17</v>
      </c>
      <c r="C26" s="263"/>
      <c r="D26" s="264"/>
      <c r="E26" s="266"/>
      <c r="F26" s="267"/>
      <c r="G26" s="264" t="s">
        <v>18</v>
      </c>
      <c r="H26" s="266"/>
      <c r="I26" s="267"/>
      <c r="J26" s="264" t="s">
        <v>20</v>
      </c>
      <c r="K26" s="266"/>
      <c r="L26" s="266"/>
      <c r="M26" s="266"/>
      <c r="N26" s="267"/>
      <c r="O26" s="264" t="s">
        <v>21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7"/>
      <c r="AW26" s="264" t="s">
        <v>24</v>
      </c>
      <c r="AX26" s="266"/>
      <c r="AY26" s="266"/>
      <c r="AZ26" s="266"/>
      <c r="BA26" s="267"/>
      <c r="BB26" s="264"/>
      <c r="BC26" s="265"/>
      <c r="BD26" s="19"/>
      <c r="BE26" s="52"/>
      <c r="BF26" s="53" t="s">
        <v>31</v>
      </c>
      <c r="BG26" s="54"/>
      <c r="BH26" s="54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5"/>
      <c r="BW26" s="55"/>
      <c r="BX26" s="55"/>
      <c r="BY26" s="55"/>
      <c r="BZ26" s="55"/>
      <c r="CA26" s="55"/>
      <c r="CB26" s="55"/>
      <c r="CC26" s="56"/>
      <c r="CD26" s="56"/>
      <c r="CE26" s="56"/>
      <c r="CF26" s="56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</row>
    <row r="27" spans="1:132" s="5" customFormat="1" ht="18" customHeight="1">
      <c r="B27" s="258">
        <v>1</v>
      </c>
      <c r="C27" s="259"/>
      <c r="D27" s="259"/>
      <c r="E27" s="259"/>
      <c r="F27" s="259"/>
      <c r="G27" s="259" t="s">
        <v>19</v>
      </c>
      <c r="H27" s="259"/>
      <c r="I27" s="259"/>
      <c r="J27" s="260">
        <f>$H$10</f>
        <v>0.45833333333333331</v>
      </c>
      <c r="K27" s="260"/>
      <c r="L27" s="260"/>
      <c r="M27" s="260"/>
      <c r="N27" s="261"/>
      <c r="O27" s="255" t="str">
        <f>D16</f>
        <v>RW Ennepetal-Rüggeberg</v>
      </c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15" t="s">
        <v>23</v>
      </c>
      <c r="AF27" s="256" t="str">
        <f>D17</f>
        <v>SpVg Linderhausen</v>
      </c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7"/>
      <c r="AW27" s="227"/>
      <c r="AX27" s="229"/>
      <c r="AY27" s="15" t="s">
        <v>22</v>
      </c>
      <c r="AZ27" s="229"/>
      <c r="BA27" s="230"/>
      <c r="BB27" s="227"/>
      <c r="BC27" s="228"/>
      <c r="BE27" s="52"/>
      <c r="BF27" s="57" t="str">
        <f>IF(ISBLANK(AW27),"0",IF(AW27&gt;AZ27,3,IF(AW27=AZ27,1,0)))</f>
        <v>0</v>
      </c>
      <c r="BG27" s="57" t="s">
        <v>22</v>
      </c>
      <c r="BH27" s="57" t="str">
        <f>IF(ISBLANK(AZ27),"0",IF(AZ27&gt;AW27,3,IF(AZ27=AW27,1,0)))</f>
        <v>0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5"/>
      <c r="BW27" s="55"/>
      <c r="BX27" s="55"/>
      <c r="BY27" s="55"/>
      <c r="BZ27" s="55"/>
      <c r="CA27" s="55"/>
      <c r="CB27" s="55"/>
      <c r="CC27" s="58"/>
      <c r="CD27" s="58"/>
      <c r="CE27" s="58"/>
      <c r="CF27" s="58"/>
    </row>
    <row r="28" spans="1:132" s="19" customFormat="1" ht="18" customHeight="1">
      <c r="A28" s="4"/>
      <c r="B28" s="243">
        <v>2</v>
      </c>
      <c r="C28" s="244"/>
      <c r="D28" s="244"/>
      <c r="E28" s="244"/>
      <c r="F28" s="244"/>
      <c r="G28" s="244" t="s">
        <v>19</v>
      </c>
      <c r="H28" s="244"/>
      <c r="I28" s="244"/>
      <c r="J28" s="248">
        <f>J27+$U$10*$X$10+$AL$10</f>
        <v>0.46736111111111106</v>
      </c>
      <c r="K28" s="248"/>
      <c r="L28" s="248"/>
      <c r="M28" s="248"/>
      <c r="N28" s="249"/>
      <c r="O28" s="245" t="str">
        <f>D18</f>
        <v>FSV Gevelsberg I</v>
      </c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34" t="s">
        <v>23</v>
      </c>
      <c r="AF28" s="246" t="str">
        <f>D19</f>
        <v>FC Gevelsberg-Vogelsang</v>
      </c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7"/>
      <c r="AW28" s="223"/>
      <c r="AX28" s="225"/>
      <c r="AY28" s="34" t="s">
        <v>22</v>
      </c>
      <c r="AZ28" s="225"/>
      <c r="BA28" s="226"/>
      <c r="BB28" s="223"/>
      <c r="BC28" s="224"/>
      <c r="BE28" s="52"/>
      <c r="BF28" s="57" t="str">
        <f t="shared" ref="BF28:BF45" si="0">IF(ISBLANK(AW28),"0",IF(AW28&gt;AZ28,3,IF(AW28=AZ28,1,0)))</f>
        <v>0</v>
      </c>
      <c r="BG28" s="57" t="s">
        <v>22</v>
      </c>
      <c r="BH28" s="57" t="str">
        <f t="shared" ref="BH28:BH45" si="1">IF(ISBLANK(AZ28),"0",IF(AZ28&gt;AW28,3,IF(AZ28=AW28,1,0)))</f>
        <v>0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5"/>
      <c r="BW28" s="55"/>
      <c r="BX28" s="55"/>
      <c r="BY28" s="55"/>
      <c r="BZ28" s="55"/>
      <c r="CA28" s="55"/>
      <c r="CB28" s="55"/>
      <c r="CC28" s="56"/>
      <c r="CD28" s="56"/>
      <c r="CE28" s="56"/>
      <c r="CF28" s="56"/>
    </row>
    <row r="29" spans="1:132" s="19" customFormat="1" ht="18" customHeight="1">
      <c r="A29" s="4"/>
      <c r="B29" s="273">
        <v>3</v>
      </c>
      <c r="C29" s="274"/>
      <c r="D29" s="274"/>
      <c r="E29" s="274"/>
      <c r="F29" s="274"/>
      <c r="G29" s="274" t="s">
        <v>25</v>
      </c>
      <c r="H29" s="274"/>
      <c r="I29" s="274"/>
      <c r="J29" s="248">
        <f t="shared" ref="J29:J54" si="2">J28+$U$10*$X$10+$AL$10</f>
        <v>0.47638888888888881</v>
      </c>
      <c r="K29" s="248"/>
      <c r="L29" s="248"/>
      <c r="M29" s="248"/>
      <c r="N29" s="249"/>
      <c r="O29" s="275" t="str">
        <f>AG16</f>
        <v>VFB Schwelm</v>
      </c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8" t="s">
        <v>23</v>
      </c>
      <c r="AF29" s="246" t="str">
        <f>AG17</f>
        <v>Hiddinghauser FV</v>
      </c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7"/>
      <c r="AW29" s="231"/>
      <c r="AX29" s="277"/>
      <c r="AY29" s="8" t="s">
        <v>22</v>
      </c>
      <c r="AZ29" s="277"/>
      <c r="BA29" s="278"/>
      <c r="BB29" s="231"/>
      <c r="BC29" s="232"/>
      <c r="BE29" s="52"/>
      <c r="BF29" s="57" t="str">
        <f t="shared" si="0"/>
        <v>0</v>
      </c>
      <c r="BG29" s="57" t="s">
        <v>22</v>
      </c>
      <c r="BH29" s="57" t="str">
        <f t="shared" si="1"/>
        <v>0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5"/>
      <c r="BW29" s="55"/>
      <c r="BX29" s="55"/>
      <c r="BY29" s="55"/>
      <c r="BZ29" s="55"/>
      <c r="CA29" s="55"/>
      <c r="CB29" s="55"/>
      <c r="CC29" s="56"/>
      <c r="CD29" s="56"/>
      <c r="CE29" s="56"/>
      <c r="CF29" s="56"/>
    </row>
    <row r="30" spans="1:132" s="19" customFormat="1" ht="18" customHeight="1">
      <c r="A30" s="4"/>
      <c r="B30" s="243">
        <v>4</v>
      </c>
      <c r="C30" s="244"/>
      <c r="D30" s="244"/>
      <c r="E30" s="244"/>
      <c r="F30" s="244"/>
      <c r="G30" s="244" t="s">
        <v>25</v>
      </c>
      <c r="H30" s="244"/>
      <c r="I30" s="244"/>
      <c r="J30" s="248">
        <f t="shared" si="2"/>
        <v>0.48541666666666655</v>
      </c>
      <c r="K30" s="248"/>
      <c r="L30" s="248"/>
      <c r="M30" s="248"/>
      <c r="N30" s="249"/>
      <c r="O30" s="245" t="str">
        <f>AG18</f>
        <v>SC Obersprockhövel</v>
      </c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34" t="s">
        <v>23</v>
      </c>
      <c r="AF30" s="246" t="str">
        <f>AG19</f>
        <v>FSV Gevelsberg II</v>
      </c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7"/>
      <c r="AW30" s="223"/>
      <c r="AX30" s="225"/>
      <c r="AY30" s="34" t="s">
        <v>22</v>
      </c>
      <c r="AZ30" s="225"/>
      <c r="BA30" s="226"/>
      <c r="BB30" s="223"/>
      <c r="BC30" s="224"/>
      <c r="BE30" s="52"/>
      <c r="BF30" s="57" t="str">
        <f t="shared" si="0"/>
        <v>0</v>
      </c>
      <c r="BG30" s="57" t="s">
        <v>22</v>
      </c>
      <c r="BH30" s="57" t="str">
        <f t="shared" si="1"/>
        <v>0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5"/>
      <c r="BW30" s="55"/>
      <c r="BX30" s="55"/>
      <c r="BY30" s="55"/>
      <c r="BZ30" s="55"/>
      <c r="CA30" s="55"/>
      <c r="CB30" s="55"/>
      <c r="CC30" s="56"/>
      <c r="CD30" s="56"/>
      <c r="CE30" s="56"/>
      <c r="CF30" s="56"/>
    </row>
    <row r="31" spans="1:132" s="19" customFormat="1" ht="18" customHeight="1">
      <c r="A31" s="4"/>
      <c r="B31" s="243">
        <v>5</v>
      </c>
      <c r="C31" s="244"/>
      <c r="D31" s="244"/>
      <c r="E31" s="244"/>
      <c r="F31" s="244"/>
      <c r="G31" s="244" t="s">
        <v>19</v>
      </c>
      <c r="H31" s="244"/>
      <c r="I31" s="244"/>
      <c r="J31" s="248">
        <f t="shared" si="2"/>
        <v>0.4944444444444443</v>
      </c>
      <c r="K31" s="248"/>
      <c r="L31" s="248"/>
      <c r="M31" s="248"/>
      <c r="N31" s="249"/>
      <c r="O31" s="245" t="str">
        <f>D20</f>
        <v>FSV Gevelsberg III</v>
      </c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34" t="s">
        <v>23</v>
      </c>
      <c r="AF31" s="246" t="str">
        <f>D21</f>
        <v>BW Voerde</v>
      </c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7"/>
      <c r="AW31" s="223"/>
      <c r="AX31" s="225"/>
      <c r="AY31" s="34" t="s">
        <v>22</v>
      </c>
      <c r="AZ31" s="225"/>
      <c r="BA31" s="226"/>
      <c r="BB31" s="223"/>
      <c r="BC31" s="224"/>
      <c r="BE31" s="52"/>
      <c r="BF31" s="57" t="str">
        <f t="shared" si="0"/>
        <v>0</v>
      </c>
      <c r="BG31" s="57" t="s">
        <v>22</v>
      </c>
      <c r="BH31" s="57" t="str">
        <f t="shared" si="1"/>
        <v>0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5"/>
      <c r="BW31" s="55"/>
      <c r="BX31" s="55"/>
      <c r="BY31" s="55"/>
      <c r="BZ31" s="55"/>
      <c r="CA31" s="55"/>
      <c r="CB31" s="55"/>
      <c r="CC31" s="56"/>
      <c r="CD31" s="56"/>
      <c r="CE31" s="56"/>
      <c r="CF31" s="56"/>
    </row>
    <row r="32" spans="1:132" s="19" customFormat="1" ht="18" customHeight="1">
      <c r="A32" s="4"/>
      <c r="B32" s="243">
        <v>6</v>
      </c>
      <c r="C32" s="244"/>
      <c r="D32" s="244"/>
      <c r="E32" s="244"/>
      <c r="F32" s="244"/>
      <c r="G32" s="244" t="s">
        <v>19</v>
      </c>
      <c r="H32" s="244"/>
      <c r="I32" s="244"/>
      <c r="J32" s="248">
        <f t="shared" si="2"/>
        <v>0.5034722222222221</v>
      </c>
      <c r="K32" s="248"/>
      <c r="L32" s="248"/>
      <c r="M32" s="248"/>
      <c r="N32" s="249"/>
      <c r="O32" s="245" t="str">
        <f>D22</f>
        <v>BW Haspe</v>
      </c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34" t="s">
        <v>23</v>
      </c>
      <c r="AF32" s="246" t="str">
        <f>D16</f>
        <v>RW Ennepetal-Rüggeberg</v>
      </c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7"/>
      <c r="AW32" s="223"/>
      <c r="AX32" s="225"/>
      <c r="AY32" s="34" t="s">
        <v>22</v>
      </c>
      <c r="AZ32" s="225"/>
      <c r="BA32" s="226"/>
      <c r="BB32" s="223"/>
      <c r="BC32" s="224"/>
      <c r="BE32" s="52"/>
      <c r="BF32" s="57" t="str">
        <f t="shared" si="0"/>
        <v>0</v>
      </c>
      <c r="BG32" s="57" t="s">
        <v>22</v>
      </c>
      <c r="BH32" s="57" t="str">
        <f t="shared" si="1"/>
        <v>0</v>
      </c>
      <c r="BI32" s="52"/>
      <c r="BJ32" s="52"/>
      <c r="BK32" s="43"/>
      <c r="BL32" s="43"/>
      <c r="BM32" s="43"/>
      <c r="BN32" s="43"/>
      <c r="BO32" s="43"/>
      <c r="BP32" s="43"/>
      <c r="BQ32" s="43"/>
      <c r="BR32" s="43"/>
      <c r="BS32" s="43"/>
      <c r="BT32" s="52"/>
      <c r="BU32" s="52"/>
      <c r="BV32" s="55"/>
      <c r="BW32" s="55"/>
      <c r="BX32" s="55"/>
      <c r="BY32" s="55"/>
      <c r="BZ32" s="55"/>
      <c r="CA32" s="55"/>
      <c r="CB32" s="55"/>
      <c r="CC32" s="56"/>
      <c r="CD32" s="56"/>
      <c r="CE32" s="56"/>
      <c r="CF32" s="56"/>
    </row>
    <row r="33" spans="1:84" s="19" customFormat="1" ht="18" customHeight="1">
      <c r="A33" s="4"/>
      <c r="B33" s="243">
        <v>7</v>
      </c>
      <c r="C33" s="244"/>
      <c r="D33" s="244"/>
      <c r="E33" s="244"/>
      <c r="F33" s="244"/>
      <c r="G33" s="244" t="s">
        <v>25</v>
      </c>
      <c r="H33" s="244"/>
      <c r="I33" s="244"/>
      <c r="J33" s="248">
        <f t="shared" si="2"/>
        <v>0.51249999999999984</v>
      </c>
      <c r="K33" s="248"/>
      <c r="L33" s="248"/>
      <c r="M33" s="248"/>
      <c r="N33" s="249"/>
      <c r="O33" s="245" t="str">
        <f>AG20</f>
        <v>FC SW Silschede</v>
      </c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34" t="s">
        <v>23</v>
      </c>
      <c r="AF33" s="246" t="str">
        <f>AG21</f>
        <v>SV Herbede II</v>
      </c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7"/>
      <c r="AW33" s="223"/>
      <c r="AX33" s="225"/>
      <c r="AY33" s="34" t="s">
        <v>22</v>
      </c>
      <c r="AZ33" s="225"/>
      <c r="BA33" s="226"/>
      <c r="BB33" s="223"/>
      <c r="BC33" s="224"/>
      <c r="BD33" s="16"/>
      <c r="BE33" s="52"/>
      <c r="BF33" s="57" t="str">
        <f t="shared" si="0"/>
        <v>0</v>
      </c>
      <c r="BG33" s="57" t="s">
        <v>22</v>
      </c>
      <c r="BH33" s="57" t="str">
        <f t="shared" si="1"/>
        <v>0</v>
      </c>
      <c r="BI33" s="52"/>
      <c r="BJ33" s="52"/>
      <c r="BK33" s="59"/>
      <c r="BL33" s="59"/>
      <c r="BM33" s="60"/>
      <c r="BN33" s="61"/>
      <c r="BO33" s="61"/>
      <c r="BP33" s="62"/>
      <c r="BQ33" s="61"/>
      <c r="BR33" s="61"/>
      <c r="BS33" s="61"/>
      <c r="BT33" s="52"/>
      <c r="BU33" s="52"/>
      <c r="BV33" s="55"/>
      <c r="BW33" s="55"/>
      <c r="BX33" s="55"/>
      <c r="BY33" s="55"/>
      <c r="BZ33" s="55"/>
      <c r="CA33" s="55"/>
      <c r="CB33" s="55"/>
      <c r="CC33" s="56"/>
      <c r="CD33" s="56"/>
      <c r="CE33" s="56"/>
      <c r="CF33" s="56"/>
    </row>
    <row r="34" spans="1:84" s="19" customFormat="1" ht="18" customHeight="1">
      <c r="A34" s="4"/>
      <c r="B34" s="243">
        <v>8</v>
      </c>
      <c r="C34" s="244"/>
      <c r="D34" s="244"/>
      <c r="E34" s="244"/>
      <c r="F34" s="244"/>
      <c r="G34" s="244" t="s">
        <v>25</v>
      </c>
      <c r="H34" s="244"/>
      <c r="I34" s="244"/>
      <c r="J34" s="248">
        <f t="shared" si="2"/>
        <v>0.52152777777777759</v>
      </c>
      <c r="K34" s="248"/>
      <c r="L34" s="248"/>
      <c r="M34" s="248"/>
      <c r="N34" s="249"/>
      <c r="O34" s="245" t="str">
        <f>AG22</f>
        <v>Vatanspor Gevelsberg</v>
      </c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34" t="s">
        <v>23</v>
      </c>
      <c r="AF34" s="246" t="str">
        <f>AG16</f>
        <v>VFB Schwelm</v>
      </c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7"/>
      <c r="AW34" s="223"/>
      <c r="AX34" s="225"/>
      <c r="AY34" s="34" t="s">
        <v>22</v>
      </c>
      <c r="AZ34" s="225"/>
      <c r="BA34" s="226"/>
      <c r="BB34" s="223"/>
      <c r="BC34" s="224"/>
      <c r="BD34" s="16"/>
      <c r="BE34" s="52"/>
      <c r="BF34" s="57" t="str">
        <f t="shared" si="0"/>
        <v>0</v>
      </c>
      <c r="BG34" s="57" t="s">
        <v>22</v>
      </c>
      <c r="BH34" s="57" t="str">
        <f t="shared" si="1"/>
        <v>0</v>
      </c>
      <c r="BI34" s="52"/>
      <c r="BJ34" s="52"/>
      <c r="BK34" s="59"/>
      <c r="BL34" s="59"/>
      <c r="BM34" s="63"/>
      <c r="BN34" s="61"/>
      <c r="BO34" s="61"/>
      <c r="BP34" s="62"/>
      <c r="BQ34" s="61"/>
      <c r="BR34" s="61"/>
      <c r="BS34" s="61"/>
      <c r="BT34" s="52"/>
      <c r="BU34" s="52"/>
      <c r="BV34" s="55"/>
      <c r="BW34" s="55"/>
      <c r="BX34" s="55"/>
      <c r="BY34" s="55"/>
      <c r="BZ34" s="55"/>
      <c r="CA34" s="55"/>
      <c r="CB34" s="55"/>
      <c r="CC34" s="56"/>
      <c r="CD34" s="56"/>
      <c r="CE34" s="56"/>
      <c r="CF34" s="56"/>
    </row>
    <row r="35" spans="1:84" s="19" customFormat="1" ht="18" customHeight="1">
      <c r="A35" s="4"/>
      <c r="B35" s="243">
        <v>9</v>
      </c>
      <c r="C35" s="244"/>
      <c r="D35" s="244"/>
      <c r="E35" s="244"/>
      <c r="F35" s="244"/>
      <c r="G35" s="244" t="s">
        <v>19</v>
      </c>
      <c r="H35" s="244"/>
      <c r="I35" s="244"/>
      <c r="J35" s="248">
        <f t="shared" si="2"/>
        <v>0.53055555555555534</v>
      </c>
      <c r="K35" s="248"/>
      <c r="L35" s="248"/>
      <c r="M35" s="248"/>
      <c r="N35" s="249"/>
      <c r="O35" s="245" t="str">
        <f>D17</f>
        <v>SpVg Linderhausen</v>
      </c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34" t="s">
        <v>23</v>
      </c>
      <c r="AF35" s="246" t="str">
        <f>D19</f>
        <v>FC Gevelsberg-Vogelsang</v>
      </c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7"/>
      <c r="AW35" s="223"/>
      <c r="AX35" s="225"/>
      <c r="AY35" s="34" t="s">
        <v>22</v>
      </c>
      <c r="AZ35" s="225"/>
      <c r="BA35" s="226"/>
      <c r="BB35" s="223"/>
      <c r="BC35" s="224"/>
      <c r="BD35" s="16"/>
      <c r="BE35" s="52"/>
      <c r="BF35" s="57" t="str">
        <f t="shared" si="0"/>
        <v>0</v>
      </c>
      <c r="BG35" s="57" t="s">
        <v>22</v>
      </c>
      <c r="BH35" s="57" t="str">
        <f t="shared" si="1"/>
        <v>0</v>
      </c>
      <c r="BI35" s="52"/>
      <c r="BJ35" s="52"/>
      <c r="BK35" s="59"/>
      <c r="BL35" s="59"/>
      <c r="BM35" s="63"/>
      <c r="BN35" s="61"/>
      <c r="BO35" s="61"/>
      <c r="BP35" s="62"/>
      <c r="BQ35" s="61"/>
      <c r="BR35" s="61"/>
      <c r="BS35" s="61"/>
      <c r="BT35" s="52"/>
      <c r="BU35" s="52"/>
      <c r="BV35" s="55"/>
      <c r="BW35" s="55"/>
      <c r="BX35" s="55"/>
      <c r="BY35" s="55"/>
      <c r="BZ35" s="55"/>
      <c r="CA35" s="55"/>
      <c r="CB35" s="55"/>
      <c r="CC35" s="56"/>
      <c r="CD35" s="56"/>
      <c r="CE35" s="56"/>
      <c r="CF35" s="56"/>
    </row>
    <row r="36" spans="1:84" s="19" customFormat="1" ht="18" customHeight="1">
      <c r="A36" s="4"/>
      <c r="B36" s="243">
        <v>10</v>
      </c>
      <c r="C36" s="244"/>
      <c r="D36" s="244"/>
      <c r="E36" s="244"/>
      <c r="F36" s="244"/>
      <c r="G36" s="244" t="s">
        <v>19</v>
      </c>
      <c r="H36" s="244"/>
      <c r="I36" s="244"/>
      <c r="J36" s="248">
        <f t="shared" si="2"/>
        <v>0.53958333333333308</v>
      </c>
      <c r="K36" s="248"/>
      <c r="L36" s="248"/>
      <c r="M36" s="248"/>
      <c r="N36" s="249"/>
      <c r="O36" s="245" t="str">
        <f>D18</f>
        <v>FSV Gevelsberg I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34" t="s">
        <v>23</v>
      </c>
      <c r="AF36" s="246" t="str">
        <f>D20</f>
        <v>FSV Gevelsberg III</v>
      </c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7"/>
      <c r="AW36" s="223"/>
      <c r="AX36" s="225"/>
      <c r="AY36" s="34" t="s">
        <v>22</v>
      </c>
      <c r="AZ36" s="225"/>
      <c r="BA36" s="226"/>
      <c r="BB36" s="223"/>
      <c r="BC36" s="224"/>
      <c r="BD36" s="16"/>
      <c r="BE36" s="52"/>
      <c r="BF36" s="57" t="str">
        <f t="shared" si="0"/>
        <v>0</v>
      </c>
      <c r="BG36" s="57" t="s">
        <v>22</v>
      </c>
      <c r="BH36" s="57" t="str">
        <f t="shared" si="1"/>
        <v>0</v>
      </c>
      <c r="BI36" s="52"/>
      <c r="BJ36" s="52"/>
      <c r="BK36" s="59"/>
      <c r="BL36" s="59"/>
      <c r="BM36" s="63"/>
      <c r="BN36" s="61"/>
      <c r="BO36" s="61"/>
      <c r="BP36" s="62"/>
      <c r="BQ36" s="61"/>
      <c r="BR36" s="61"/>
      <c r="BS36" s="61"/>
      <c r="BT36" s="52"/>
      <c r="BU36" s="52"/>
      <c r="BV36" s="55"/>
      <c r="BW36" s="55"/>
      <c r="BX36" s="55"/>
      <c r="BY36" s="55"/>
      <c r="BZ36" s="55"/>
      <c r="CA36" s="55"/>
      <c r="CB36" s="55"/>
      <c r="CC36" s="56"/>
      <c r="CD36" s="56"/>
      <c r="CE36" s="56"/>
      <c r="CF36" s="56"/>
    </row>
    <row r="37" spans="1:84" s="19" customFormat="1" ht="18" customHeight="1">
      <c r="A37" s="4"/>
      <c r="B37" s="243">
        <v>11</v>
      </c>
      <c r="C37" s="244"/>
      <c r="D37" s="244"/>
      <c r="E37" s="244"/>
      <c r="F37" s="244"/>
      <c r="G37" s="244" t="s">
        <v>25</v>
      </c>
      <c r="H37" s="244"/>
      <c r="I37" s="244"/>
      <c r="J37" s="248">
        <f t="shared" si="2"/>
        <v>0.54861111111111083</v>
      </c>
      <c r="K37" s="248"/>
      <c r="L37" s="248"/>
      <c r="M37" s="248"/>
      <c r="N37" s="249"/>
      <c r="O37" s="245" t="str">
        <f>AG17</f>
        <v>Hiddinghauser FV</v>
      </c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34" t="s">
        <v>23</v>
      </c>
      <c r="AF37" s="246" t="str">
        <f>AG19</f>
        <v>FSV Gevelsberg II</v>
      </c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7"/>
      <c r="AW37" s="223"/>
      <c r="AX37" s="225"/>
      <c r="AY37" s="34" t="s">
        <v>22</v>
      </c>
      <c r="AZ37" s="225"/>
      <c r="BA37" s="226"/>
      <c r="BB37" s="223"/>
      <c r="BC37" s="224"/>
      <c r="BD37" s="16"/>
      <c r="BE37" s="52"/>
      <c r="BF37" s="57" t="str">
        <f t="shared" si="0"/>
        <v>0</v>
      </c>
      <c r="BG37" s="57" t="s">
        <v>22</v>
      </c>
      <c r="BH37" s="57" t="str">
        <f t="shared" si="1"/>
        <v>0</v>
      </c>
      <c r="BI37" s="52"/>
      <c r="BJ37" s="52"/>
      <c r="BK37" s="59"/>
      <c r="BL37" s="59"/>
      <c r="BM37" s="63"/>
      <c r="BN37" s="61"/>
      <c r="BO37" s="61"/>
      <c r="BP37" s="62"/>
      <c r="BQ37" s="61"/>
      <c r="BR37" s="61"/>
      <c r="BS37" s="61"/>
      <c r="BT37" s="52"/>
      <c r="BU37" s="52"/>
      <c r="BV37" s="55"/>
      <c r="BW37" s="55"/>
      <c r="BX37" s="55"/>
      <c r="BY37" s="55"/>
      <c r="BZ37" s="55"/>
      <c r="CA37" s="55"/>
      <c r="CB37" s="55"/>
      <c r="CC37" s="56"/>
      <c r="CD37" s="56"/>
      <c r="CE37" s="56"/>
      <c r="CF37" s="56"/>
    </row>
    <row r="38" spans="1:84" s="19" customFormat="1" ht="18" customHeight="1">
      <c r="A38" s="4"/>
      <c r="B38" s="243">
        <v>12</v>
      </c>
      <c r="C38" s="244"/>
      <c r="D38" s="244"/>
      <c r="E38" s="244"/>
      <c r="F38" s="244"/>
      <c r="G38" s="244" t="s">
        <v>25</v>
      </c>
      <c r="H38" s="244"/>
      <c r="I38" s="244"/>
      <c r="J38" s="248">
        <f t="shared" si="2"/>
        <v>0.55763888888888857</v>
      </c>
      <c r="K38" s="248"/>
      <c r="L38" s="248"/>
      <c r="M38" s="248"/>
      <c r="N38" s="249"/>
      <c r="O38" s="245" t="str">
        <f>AG18</f>
        <v>SC Obersprockhövel</v>
      </c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34" t="s">
        <v>23</v>
      </c>
      <c r="AF38" s="246" t="str">
        <f>AG20</f>
        <v>FC SW Silschede</v>
      </c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7"/>
      <c r="AW38" s="223"/>
      <c r="AX38" s="225"/>
      <c r="AY38" s="34" t="s">
        <v>22</v>
      </c>
      <c r="AZ38" s="225"/>
      <c r="BA38" s="226"/>
      <c r="BB38" s="223"/>
      <c r="BC38" s="224"/>
      <c r="BD38" s="16"/>
      <c r="BE38" s="52"/>
      <c r="BF38" s="57" t="str">
        <f t="shared" si="0"/>
        <v>0</v>
      </c>
      <c r="BG38" s="57" t="s">
        <v>22</v>
      </c>
      <c r="BH38" s="57" t="str">
        <f t="shared" si="1"/>
        <v>0</v>
      </c>
      <c r="BI38" s="52"/>
      <c r="BJ38" s="52"/>
      <c r="BK38" s="52"/>
      <c r="BL38" s="52"/>
      <c r="BM38" s="63"/>
      <c r="BN38" s="61"/>
      <c r="BO38" s="61"/>
      <c r="BP38" s="62"/>
      <c r="BQ38" s="61"/>
      <c r="BR38" s="61"/>
      <c r="BS38" s="61"/>
      <c r="BT38" s="52"/>
      <c r="BU38" s="52"/>
      <c r="BV38" s="55"/>
      <c r="BW38" s="55"/>
      <c r="BX38" s="55"/>
      <c r="BY38" s="55"/>
      <c r="BZ38" s="55"/>
      <c r="CA38" s="55"/>
      <c r="CB38" s="55"/>
      <c r="CC38" s="56"/>
      <c r="CD38" s="56"/>
      <c r="CE38" s="56"/>
      <c r="CF38" s="56"/>
    </row>
    <row r="39" spans="1:84" s="19" customFormat="1" ht="18" customHeight="1">
      <c r="A39" s="4"/>
      <c r="B39" s="243">
        <v>13</v>
      </c>
      <c r="C39" s="244"/>
      <c r="D39" s="244"/>
      <c r="E39" s="244"/>
      <c r="F39" s="244"/>
      <c r="G39" s="244" t="s">
        <v>19</v>
      </c>
      <c r="H39" s="244"/>
      <c r="I39" s="244"/>
      <c r="J39" s="248">
        <f t="shared" si="2"/>
        <v>0.56666666666666632</v>
      </c>
      <c r="K39" s="248"/>
      <c r="L39" s="248"/>
      <c r="M39" s="248"/>
      <c r="N39" s="249"/>
      <c r="O39" s="245" t="str">
        <f>D16</f>
        <v>RW Ennepetal-Rüggeberg</v>
      </c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34" t="s">
        <v>23</v>
      </c>
      <c r="AF39" s="246" t="str">
        <f>D21</f>
        <v>BW Voerde</v>
      </c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7"/>
      <c r="AW39" s="223"/>
      <c r="AX39" s="225"/>
      <c r="AY39" s="68" t="s">
        <v>22</v>
      </c>
      <c r="AZ39" s="225"/>
      <c r="BA39" s="226"/>
      <c r="BB39" s="223"/>
      <c r="BC39" s="224"/>
      <c r="BD39" s="16"/>
      <c r="BE39" s="52"/>
      <c r="BF39" s="57" t="str">
        <f t="shared" si="0"/>
        <v>0</v>
      </c>
      <c r="BG39" s="57" t="s">
        <v>22</v>
      </c>
      <c r="BH39" s="57" t="str">
        <f t="shared" si="1"/>
        <v>0</v>
      </c>
      <c r="BI39" s="52"/>
      <c r="BJ39" s="43"/>
      <c r="BK39" s="43"/>
      <c r="BL39" s="43"/>
      <c r="BM39" s="43" t="str">
        <f>$D$16</f>
        <v>RW Ennepetal-Rüggeberg</v>
      </c>
      <c r="BN39" s="43">
        <f>SUM($BF$27+$BH$32+$BF$39+$BH$44+$BF$51+$BH$60)</f>
        <v>0</v>
      </c>
      <c r="BO39" s="43">
        <f>SUM($AW$27+$AZ$32+$AW$39+$AZ$44+$AW$51+$AZ$60)</f>
        <v>0</v>
      </c>
      <c r="BP39" s="43" t="s">
        <v>22</v>
      </c>
      <c r="BQ39" s="43">
        <f>SUM($AZ$27+$AW$32+$AZ$39+$AW$44+$AZ$51+$AW$60)</f>
        <v>0</v>
      </c>
      <c r="BR39" s="43">
        <f>SUM(BO39-BQ39)</f>
        <v>0</v>
      </c>
      <c r="BS39" s="61"/>
      <c r="BT39" s="52"/>
      <c r="BU39" s="52"/>
      <c r="BV39" s="55"/>
      <c r="BW39" s="55"/>
      <c r="BX39" s="55"/>
      <c r="BY39" s="55"/>
      <c r="BZ39" s="55"/>
      <c r="CA39" s="55"/>
      <c r="CB39" s="55"/>
      <c r="CC39" s="56"/>
      <c r="CD39" s="56"/>
      <c r="CE39" s="56"/>
      <c r="CF39" s="56"/>
    </row>
    <row r="40" spans="1:84" s="19" customFormat="1" ht="18" customHeight="1">
      <c r="A40" s="4"/>
      <c r="B40" s="243">
        <v>14</v>
      </c>
      <c r="C40" s="244"/>
      <c r="D40" s="244"/>
      <c r="E40" s="244"/>
      <c r="F40" s="244"/>
      <c r="G40" s="244" t="s">
        <v>19</v>
      </c>
      <c r="H40" s="244"/>
      <c r="I40" s="244"/>
      <c r="J40" s="248">
        <f t="shared" si="2"/>
        <v>0.57569444444444406</v>
      </c>
      <c r="K40" s="248"/>
      <c r="L40" s="248"/>
      <c r="M40" s="248"/>
      <c r="N40" s="249"/>
      <c r="O40" s="245" t="str">
        <f>D19</f>
        <v>FC Gevelsberg-Vogelsang</v>
      </c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34" t="s">
        <v>23</v>
      </c>
      <c r="AF40" s="246" t="str">
        <f>D22</f>
        <v>BW Haspe</v>
      </c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7"/>
      <c r="AW40" s="223"/>
      <c r="AX40" s="225"/>
      <c r="AY40" s="34" t="s">
        <v>22</v>
      </c>
      <c r="AZ40" s="225"/>
      <c r="BA40" s="226"/>
      <c r="BB40" s="223"/>
      <c r="BC40" s="224"/>
      <c r="BD40" s="16"/>
      <c r="BE40" s="52"/>
      <c r="BF40" s="57" t="str">
        <f t="shared" si="0"/>
        <v>0</v>
      </c>
      <c r="BG40" s="57" t="s">
        <v>22</v>
      </c>
      <c r="BH40" s="57" t="str">
        <f t="shared" si="1"/>
        <v>0</v>
      </c>
      <c r="BI40" s="52"/>
      <c r="BJ40" s="52"/>
      <c r="BK40" s="59"/>
      <c r="BL40" s="59"/>
      <c r="BM40" s="43" t="str">
        <f>$D$17</f>
        <v>SpVg Linderhausen</v>
      </c>
      <c r="BN40" s="43">
        <f>SUM($BH$27+$BF$35+$BF$43+$BH$48+$BF$59+$BH$68)</f>
        <v>0</v>
      </c>
      <c r="BO40" s="43">
        <f>SUM($AZ$27+$AW$35+$AW$43+$AZ$48+$AW$59+$AZ$68)</f>
        <v>0</v>
      </c>
      <c r="BP40" s="43" t="s">
        <v>22</v>
      </c>
      <c r="BQ40" s="43">
        <f>SUM($AW$27+$AZ$35+$AZ$43+$AW$48+$AZ$59+$AW$68)</f>
        <v>0</v>
      </c>
      <c r="BR40" s="43">
        <f t="shared" ref="BR40:BR54" si="3">SUM(BO40-BQ40)</f>
        <v>0</v>
      </c>
      <c r="BS40" s="61"/>
      <c r="BT40" s="52"/>
      <c r="BU40" s="52"/>
      <c r="BV40" s="55"/>
      <c r="BW40" s="55"/>
      <c r="BX40" s="55"/>
      <c r="BY40" s="55"/>
      <c r="BZ40" s="55"/>
      <c r="CA40" s="55"/>
      <c r="CB40" s="55"/>
      <c r="CC40" s="56"/>
      <c r="CD40" s="56"/>
      <c r="CE40" s="56"/>
      <c r="CF40" s="56"/>
    </row>
    <row r="41" spans="1:84" s="19" customFormat="1" ht="18" customHeight="1">
      <c r="A41" s="4"/>
      <c r="B41" s="243">
        <v>15</v>
      </c>
      <c r="C41" s="244"/>
      <c r="D41" s="244"/>
      <c r="E41" s="244"/>
      <c r="F41" s="244"/>
      <c r="G41" s="244" t="s">
        <v>25</v>
      </c>
      <c r="H41" s="244"/>
      <c r="I41" s="244"/>
      <c r="J41" s="248">
        <f t="shared" si="2"/>
        <v>0.58472222222222181</v>
      </c>
      <c r="K41" s="248"/>
      <c r="L41" s="248"/>
      <c r="M41" s="248"/>
      <c r="N41" s="249"/>
      <c r="O41" s="245" t="str">
        <f>AG16</f>
        <v>VFB Schwelm</v>
      </c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34" t="s">
        <v>23</v>
      </c>
      <c r="AF41" s="246" t="str">
        <f>AG21</f>
        <v>SV Herbede II</v>
      </c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7"/>
      <c r="AW41" s="223"/>
      <c r="AX41" s="225"/>
      <c r="AY41" s="34" t="s">
        <v>22</v>
      </c>
      <c r="AZ41" s="225"/>
      <c r="BA41" s="226"/>
      <c r="BB41" s="223"/>
      <c r="BC41" s="224"/>
      <c r="BD41" s="16"/>
      <c r="BE41" s="52"/>
      <c r="BF41" s="57" t="str">
        <f t="shared" si="0"/>
        <v>0</v>
      </c>
      <c r="BG41" s="57" t="s">
        <v>22</v>
      </c>
      <c r="BH41" s="57" t="str">
        <f t="shared" si="1"/>
        <v>0</v>
      </c>
      <c r="BI41" s="52"/>
      <c r="BJ41" s="52"/>
      <c r="BK41" s="59"/>
      <c r="BL41" s="59"/>
      <c r="BM41" s="43" t="str">
        <f>$D$18</f>
        <v>FSV Gevelsberg I</v>
      </c>
      <c r="BN41" s="43">
        <f>SUM($BF$28+$BF$36+$BH$43+$BH$47+$BF$60+$BH$67)</f>
        <v>0</v>
      </c>
      <c r="BO41" s="43">
        <f>SUM($AW$28+$AW$36+$AZ$43+$AZ$47+$AW$60+$AZ$67)</f>
        <v>0</v>
      </c>
      <c r="BP41" s="43" t="s">
        <v>22</v>
      </c>
      <c r="BQ41" s="43">
        <f>SUM($AZ$28+$AZ$36+$AW$43+$AW$47+$AZ$60+$AW$67)</f>
        <v>0</v>
      </c>
      <c r="BR41" s="43">
        <f t="shared" si="3"/>
        <v>0</v>
      </c>
      <c r="BS41" s="61"/>
      <c r="BT41" s="52"/>
      <c r="BU41" s="52"/>
      <c r="BV41" s="55"/>
      <c r="BW41" s="55"/>
      <c r="BX41" s="55"/>
      <c r="BY41" s="55"/>
      <c r="BZ41" s="55"/>
      <c r="CA41" s="55"/>
      <c r="CB41" s="55"/>
      <c r="CC41" s="56"/>
      <c r="CD41" s="56"/>
      <c r="CE41" s="56"/>
      <c r="CF41" s="56"/>
    </row>
    <row r="42" spans="1:84" s="19" customFormat="1" ht="18" customHeight="1">
      <c r="A42" s="4"/>
      <c r="B42" s="243">
        <v>16</v>
      </c>
      <c r="C42" s="244"/>
      <c r="D42" s="244"/>
      <c r="E42" s="244"/>
      <c r="F42" s="244"/>
      <c r="G42" s="244" t="s">
        <v>25</v>
      </c>
      <c r="H42" s="244"/>
      <c r="I42" s="244"/>
      <c r="J42" s="248">
        <f t="shared" si="2"/>
        <v>0.59374999999999956</v>
      </c>
      <c r="K42" s="248"/>
      <c r="L42" s="248"/>
      <c r="M42" s="248"/>
      <c r="N42" s="249"/>
      <c r="O42" s="245" t="str">
        <f>AG19</f>
        <v>FSV Gevelsberg II</v>
      </c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34" t="s">
        <v>23</v>
      </c>
      <c r="AF42" s="246" t="str">
        <f>AG22</f>
        <v>Vatanspor Gevelsberg</v>
      </c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7"/>
      <c r="AW42" s="223"/>
      <c r="AX42" s="225"/>
      <c r="AY42" s="34" t="s">
        <v>22</v>
      </c>
      <c r="AZ42" s="225"/>
      <c r="BA42" s="226"/>
      <c r="BB42" s="223"/>
      <c r="BC42" s="224"/>
      <c r="BD42" s="16"/>
      <c r="BE42" s="52"/>
      <c r="BF42" s="57" t="str">
        <f t="shared" si="0"/>
        <v>0</v>
      </c>
      <c r="BG42" s="57" t="s">
        <v>22</v>
      </c>
      <c r="BH42" s="57" t="str">
        <f t="shared" si="1"/>
        <v>0</v>
      </c>
      <c r="BI42" s="52"/>
      <c r="BJ42" s="52"/>
      <c r="BK42" s="59"/>
      <c r="BL42" s="59"/>
      <c r="BM42" s="43" t="str">
        <f>$D$19</f>
        <v>FC Gevelsberg-Vogelsang</v>
      </c>
      <c r="BN42" s="43">
        <f>SUM($BH$28+$BH$35+$BF$40+$BH$51+$BF$63+$BF$71)</f>
        <v>0</v>
      </c>
      <c r="BO42" s="43">
        <f>SUM($AZ$28+$AZ$35+$AW$40+$AZ$51+$AW$63+$AW$71)</f>
        <v>0</v>
      </c>
      <c r="BP42" s="43" t="s">
        <v>22</v>
      </c>
      <c r="BQ42" s="43">
        <f>SUM($AW$28+$AW$35+$AZ$40+$AW$51+$AZ$63+$AZ$71)</f>
        <v>0</v>
      </c>
      <c r="BR42" s="43">
        <f t="shared" si="3"/>
        <v>0</v>
      </c>
      <c r="BS42" s="61"/>
      <c r="BT42" s="52"/>
      <c r="BU42" s="52"/>
      <c r="BV42" s="55"/>
      <c r="BW42" s="55"/>
      <c r="BX42" s="55"/>
      <c r="BY42" s="55"/>
      <c r="BZ42" s="55"/>
      <c r="CA42" s="55"/>
      <c r="CB42" s="55"/>
      <c r="CC42" s="56"/>
      <c r="CD42" s="56"/>
      <c r="CE42" s="56"/>
      <c r="CF42" s="56"/>
    </row>
    <row r="43" spans="1:84" s="19" customFormat="1" ht="18" customHeight="1">
      <c r="A43" s="4"/>
      <c r="B43" s="243">
        <v>17</v>
      </c>
      <c r="C43" s="244"/>
      <c r="D43" s="244"/>
      <c r="E43" s="244"/>
      <c r="F43" s="244"/>
      <c r="G43" s="244" t="s">
        <v>19</v>
      </c>
      <c r="H43" s="244"/>
      <c r="I43" s="244"/>
      <c r="J43" s="248">
        <f t="shared" si="2"/>
        <v>0.6027777777777773</v>
      </c>
      <c r="K43" s="248"/>
      <c r="L43" s="248"/>
      <c r="M43" s="248"/>
      <c r="N43" s="249"/>
      <c r="O43" s="245" t="str">
        <f>D17</f>
        <v>SpVg Linderhausen</v>
      </c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34" t="s">
        <v>23</v>
      </c>
      <c r="AF43" s="246" t="str">
        <f>D18</f>
        <v>FSV Gevelsberg I</v>
      </c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7"/>
      <c r="AW43" s="223"/>
      <c r="AX43" s="225"/>
      <c r="AY43" s="34" t="s">
        <v>22</v>
      </c>
      <c r="AZ43" s="225"/>
      <c r="BA43" s="226"/>
      <c r="BB43" s="223"/>
      <c r="BC43" s="224"/>
      <c r="BD43" s="16"/>
      <c r="BE43" s="52"/>
      <c r="BF43" s="57" t="str">
        <f t="shared" si="0"/>
        <v>0</v>
      </c>
      <c r="BG43" s="57" t="s">
        <v>22</v>
      </c>
      <c r="BH43" s="57" t="str">
        <f t="shared" si="1"/>
        <v>0</v>
      </c>
      <c r="BI43" s="52"/>
      <c r="BJ43" s="52"/>
      <c r="BK43" s="59"/>
      <c r="BL43" s="59"/>
      <c r="BM43" s="43" t="str">
        <f>$D$20</f>
        <v>FSV Gevelsberg III</v>
      </c>
      <c r="BN43" s="43">
        <f>SUM($BF$31+$BH$36+$BF$44+$BH$59+$BF$64+$BH$71)</f>
        <v>0</v>
      </c>
      <c r="BO43" s="43">
        <f>SUM($AW$31+$AZ$36+$AW$44+$AZ$59+$AW$64+$AZ$71)</f>
        <v>0</v>
      </c>
      <c r="BP43" s="43" t="s">
        <v>22</v>
      </c>
      <c r="BQ43" s="43">
        <f>SUM($AZ$31+$AW$36+$AZ$44+$AW$59+$AZ$64+$AW$71)</f>
        <v>0</v>
      </c>
      <c r="BR43" s="43">
        <f t="shared" si="3"/>
        <v>0</v>
      </c>
      <c r="BS43" s="61"/>
      <c r="BT43" s="52"/>
      <c r="BU43" s="52"/>
      <c r="BV43" s="55"/>
      <c r="BW43" s="55"/>
      <c r="BX43" s="55"/>
      <c r="BY43" s="55"/>
      <c r="BZ43" s="55"/>
      <c r="CA43" s="55"/>
      <c r="CB43" s="55"/>
      <c r="CC43" s="56"/>
      <c r="CD43" s="56"/>
      <c r="CE43" s="56"/>
      <c r="CF43" s="56"/>
    </row>
    <row r="44" spans="1:84" s="19" customFormat="1" ht="18" customHeight="1">
      <c r="A44" s="4"/>
      <c r="B44" s="243">
        <v>18</v>
      </c>
      <c r="C44" s="244"/>
      <c r="D44" s="244"/>
      <c r="E44" s="244"/>
      <c r="F44" s="244"/>
      <c r="G44" s="244" t="s">
        <v>19</v>
      </c>
      <c r="H44" s="244"/>
      <c r="I44" s="244"/>
      <c r="J44" s="248">
        <f t="shared" si="2"/>
        <v>0.61180555555555505</v>
      </c>
      <c r="K44" s="248"/>
      <c r="L44" s="248"/>
      <c r="M44" s="248"/>
      <c r="N44" s="249"/>
      <c r="O44" s="245" t="str">
        <f>D20</f>
        <v>FSV Gevelsberg III</v>
      </c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34" t="s">
        <v>23</v>
      </c>
      <c r="AF44" s="246" t="str">
        <f>D16</f>
        <v>RW Ennepetal-Rüggeberg</v>
      </c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7"/>
      <c r="AW44" s="223"/>
      <c r="AX44" s="225"/>
      <c r="AY44" s="34" t="s">
        <v>22</v>
      </c>
      <c r="AZ44" s="225"/>
      <c r="BA44" s="226"/>
      <c r="BB44" s="223"/>
      <c r="BC44" s="224"/>
      <c r="BD44" s="16"/>
      <c r="BE44" s="52"/>
      <c r="BF44" s="57" t="str">
        <f t="shared" si="0"/>
        <v>0</v>
      </c>
      <c r="BG44" s="57" t="s">
        <v>22</v>
      </c>
      <c r="BH44" s="57" t="str">
        <f t="shared" si="1"/>
        <v>0</v>
      </c>
      <c r="BI44" s="52"/>
      <c r="BJ44" s="52"/>
      <c r="BK44" s="59"/>
      <c r="BL44" s="59"/>
      <c r="BM44" s="43" t="str">
        <f>$D$21</f>
        <v>BW Voerde</v>
      </c>
      <c r="BN44" s="43">
        <f>SUM($BH$31+$BH$39+$BF$48+$BF$52+$BH$63+$BF$67)</f>
        <v>0</v>
      </c>
      <c r="BO44" s="43">
        <f>SUM($AZ$31+$AZ$39+$AW$48+$AW$52+$AZ$63+$AW$67)</f>
        <v>0</v>
      </c>
      <c r="BP44" s="43" t="s">
        <v>22</v>
      </c>
      <c r="BQ44" s="43">
        <f>SUM($AW$31+$AW$39+$AZ$48+$AZ$52+$AW$63+$AZ$67)</f>
        <v>0</v>
      </c>
      <c r="BR44" s="43">
        <f t="shared" si="3"/>
        <v>0</v>
      </c>
      <c r="BS44" s="61"/>
      <c r="BT44" s="52"/>
      <c r="BU44" s="52"/>
      <c r="BV44" s="55"/>
      <c r="BW44" s="55"/>
      <c r="BX44" s="55"/>
      <c r="BY44" s="55"/>
      <c r="BZ44" s="55"/>
      <c r="CA44" s="55"/>
      <c r="CB44" s="55"/>
      <c r="CC44" s="56"/>
      <c r="CD44" s="56"/>
      <c r="CE44" s="56"/>
      <c r="CF44" s="56"/>
    </row>
    <row r="45" spans="1:84" s="19" customFormat="1" ht="18" customHeight="1">
      <c r="A45" s="4"/>
      <c r="B45" s="243">
        <v>19</v>
      </c>
      <c r="C45" s="244"/>
      <c r="D45" s="244"/>
      <c r="E45" s="244"/>
      <c r="F45" s="244"/>
      <c r="G45" s="244" t="s">
        <v>25</v>
      </c>
      <c r="H45" s="244"/>
      <c r="I45" s="244"/>
      <c r="J45" s="248">
        <f t="shared" si="2"/>
        <v>0.62083333333333279</v>
      </c>
      <c r="K45" s="248"/>
      <c r="L45" s="248"/>
      <c r="M45" s="248"/>
      <c r="N45" s="249"/>
      <c r="O45" s="245" t="str">
        <f>AG17</f>
        <v>Hiddinghauser FV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34" t="s">
        <v>23</v>
      </c>
      <c r="AF45" s="246" t="str">
        <f>AG18</f>
        <v>SC Obersprockhövel</v>
      </c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7"/>
      <c r="AW45" s="223"/>
      <c r="AX45" s="225"/>
      <c r="AY45" s="34" t="s">
        <v>22</v>
      </c>
      <c r="AZ45" s="225"/>
      <c r="BA45" s="226"/>
      <c r="BB45" s="223"/>
      <c r="BC45" s="224"/>
      <c r="BD45" s="16"/>
      <c r="BE45" s="52"/>
      <c r="BF45" s="57" t="str">
        <f t="shared" si="0"/>
        <v>0</v>
      </c>
      <c r="BG45" s="57" t="s">
        <v>22</v>
      </c>
      <c r="BH45" s="57" t="str">
        <f t="shared" si="1"/>
        <v>0</v>
      </c>
      <c r="BI45" s="52"/>
      <c r="BJ45" s="52"/>
      <c r="BK45" s="52"/>
      <c r="BL45" s="52"/>
      <c r="BM45" s="43" t="str">
        <f>$D$22</f>
        <v>BW Haspe</v>
      </c>
      <c r="BN45" s="43">
        <f>SUM($BF$32+$BH$40+$BF$47+$BH$52+$BH$64+$BF$68)</f>
        <v>0</v>
      </c>
      <c r="BO45" s="43">
        <f>SUM($AW$32+$AZ$40+$AW$47+$AZ$52+$AZ$64+$AW$68)</f>
        <v>0</v>
      </c>
      <c r="BP45" s="43" t="s">
        <v>22</v>
      </c>
      <c r="BQ45" s="43">
        <f>SUM($AZ$32+$AW$40+$AZ$47+$AW$52+$AW$64+$AZ$68)</f>
        <v>0</v>
      </c>
      <c r="BR45" s="43">
        <f t="shared" si="3"/>
        <v>0</v>
      </c>
      <c r="BS45" s="52"/>
      <c r="BT45" s="52"/>
      <c r="BU45" s="52"/>
      <c r="BV45" s="55"/>
      <c r="BW45" s="55"/>
      <c r="BX45" s="55"/>
      <c r="BY45" s="55"/>
      <c r="BZ45" s="55"/>
      <c r="CA45" s="55"/>
      <c r="CB45" s="55"/>
      <c r="CC45" s="56"/>
      <c r="CD45" s="56"/>
      <c r="CE45" s="56"/>
      <c r="CF45" s="56"/>
    </row>
    <row r="46" spans="1:84" s="19" customFormat="1" ht="18" customHeight="1">
      <c r="A46" s="4"/>
      <c r="B46" s="243">
        <v>20</v>
      </c>
      <c r="C46" s="244"/>
      <c r="D46" s="244"/>
      <c r="E46" s="244"/>
      <c r="F46" s="244"/>
      <c r="G46" s="244" t="s">
        <v>25</v>
      </c>
      <c r="H46" s="244"/>
      <c r="I46" s="244"/>
      <c r="J46" s="248">
        <f t="shared" si="2"/>
        <v>0.62986111111111054</v>
      </c>
      <c r="K46" s="248"/>
      <c r="L46" s="248"/>
      <c r="M46" s="248"/>
      <c r="N46" s="249"/>
      <c r="O46" s="245" t="str">
        <f>AG20</f>
        <v>FC SW Silschede</v>
      </c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34" t="s">
        <v>23</v>
      </c>
      <c r="AF46" s="246" t="str">
        <f>AG16</f>
        <v>VFB Schwelm</v>
      </c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7"/>
      <c r="AW46" s="223"/>
      <c r="AX46" s="225"/>
      <c r="AY46" s="34" t="s">
        <v>22</v>
      </c>
      <c r="AZ46" s="225"/>
      <c r="BA46" s="226"/>
      <c r="BB46" s="223"/>
      <c r="BC46" s="224"/>
      <c r="BD46" s="16"/>
      <c r="BE46" s="52"/>
      <c r="BF46" s="57" t="str">
        <f t="shared" ref="BF46:BF54" si="4">IF(ISBLANK(AW46),"0",IF(AW46&gt;AZ46,3,IF(AW46=AZ46,1,0)))</f>
        <v>0</v>
      </c>
      <c r="BG46" s="57" t="s">
        <v>22</v>
      </c>
      <c r="BH46" s="57" t="str">
        <f t="shared" ref="BH46:BH54" si="5">IF(ISBLANK(AZ46),"0",IF(AZ46&gt;AW46,3,IF(AZ46=AW46,1,0)))</f>
        <v>0</v>
      </c>
      <c r="BI46" s="52"/>
      <c r="BJ46" s="52"/>
      <c r="BK46" s="52"/>
      <c r="BL46" s="52"/>
      <c r="BM46" s="43"/>
      <c r="BN46" s="43"/>
      <c r="BO46" s="43"/>
      <c r="BP46" s="43"/>
      <c r="BQ46" s="43"/>
      <c r="BR46" s="43"/>
      <c r="BS46" s="52"/>
      <c r="BT46" s="52"/>
      <c r="BU46" s="52"/>
      <c r="BV46" s="55"/>
      <c r="BW46" s="55"/>
      <c r="BX46" s="55"/>
      <c r="BY46" s="55"/>
      <c r="BZ46" s="55"/>
      <c r="CA46" s="55"/>
      <c r="CB46" s="55"/>
      <c r="CC46" s="56"/>
      <c r="CD46" s="56"/>
      <c r="CE46" s="56"/>
      <c r="CF46" s="56"/>
    </row>
    <row r="47" spans="1:84" s="19" customFormat="1" ht="18" customHeight="1">
      <c r="A47" s="4"/>
      <c r="B47" s="243">
        <v>21</v>
      </c>
      <c r="C47" s="244"/>
      <c r="D47" s="244"/>
      <c r="E47" s="244"/>
      <c r="F47" s="244"/>
      <c r="G47" s="244" t="s">
        <v>19</v>
      </c>
      <c r="H47" s="244"/>
      <c r="I47" s="244"/>
      <c r="J47" s="248">
        <f t="shared" si="2"/>
        <v>0.63888888888888828</v>
      </c>
      <c r="K47" s="248"/>
      <c r="L47" s="248"/>
      <c r="M47" s="248"/>
      <c r="N47" s="249"/>
      <c r="O47" s="245" t="str">
        <f>D22</f>
        <v>BW Haspe</v>
      </c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34" t="s">
        <v>23</v>
      </c>
      <c r="AF47" s="246" t="str">
        <f>D18</f>
        <v>FSV Gevelsberg I</v>
      </c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7"/>
      <c r="AW47" s="223"/>
      <c r="AX47" s="225"/>
      <c r="AY47" s="34" t="s">
        <v>22</v>
      </c>
      <c r="AZ47" s="225"/>
      <c r="BA47" s="226"/>
      <c r="BB47" s="223"/>
      <c r="BC47" s="224"/>
      <c r="BD47" s="16"/>
      <c r="BE47" s="52"/>
      <c r="BF47" s="57" t="str">
        <f t="shared" si="4"/>
        <v>0</v>
      </c>
      <c r="BG47" s="57" t="s">
        <v>22</v>
      </c>
      <c r="BH47" s="57" t="str">
        <f t="shared" si="5"/>
        <v>0</v>
      </c>
      <c r="BI47" s="52"/>
      <c r="BJ47" s="52"/>
      <c r="BK47" s="52"/>
      <c r="BL47" s="52"/>
      <c r="BM47" s="43"/>
      <c r="BN47" s="43"/>
      <c r="BO47" s="43"/>
      <c r="BP47" s="43"/>
      <c r="BQ47" s="43"/>
      <c r="BR47" s="43"/>
      <c r="BS47" s="52"/>
      <c r="BT47" s="52"/>
      <c r="BU47" s="52"/>
      <c r="BV47" s="55"/>
      <c r="BW47" s="55"/>
      <c r="BX47" s="55"/>
      <c r="BY47" s="55"/>
      <c r="BZ47" s="55"/>
      <c r="CA47" s="55"/>
      <c r="CB47" s="55"/>
      <c r="CC47" s="56"/>
      <c r="CD47" s="56"/>
      <c r="CE47" s="56"/>
      <c r="CF47" s="56"/>
    </row>
    <row r="48" spans="1:84" s="19" customFormat="1" ht="18" customHeight="1">
      <c r="A48" s="4"/>
      <c r="B48" s="243">
        <v>22</v>
      </c>
      <c r="C48" s="244"/>
      <c r="D48" s="244"/>
      <c r="E48" s="244"/>
      <c r="F48" s="244"/>
      <c r="G48" s="244" t="s">
        <v>19</v>
      </c>
      <c r="H48" s="244"/>
      <c r="I48" s="244"/>
      <c r="J48" s="248">
        <f t="shared" si="2"/>
        <v>0.64791666666666603</v>
      </c>
      <c r="K48" s="248"/>
      <c r="L48" s="248"/>
      <c r="M48" s="248"/>
      <c r="N48" s="249"/>
      <c r="O48" s="245" t="str">
        <f>D21</f>
        <v>BW Voerde</v>
      </c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34" t="s">
        <v>23</v>
      </c>
      <c r="AF48" s="246" t="str">
        <f>D17</f>
        <v>SpVg Linderhausen</v>
      </c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7"/>
      <c r="AW48" s="223"/>
      <c r="AX48" s="225"/>
      <c r="AY48" s="34" t="s">
        <v>22</v>
      </c>
      <c r="AZ48" s="225"/>
      <c r="BA48" s="226"/>
      <c r="BB48" s="223"/>
      <c r="BC48" s="224"/>
      <c r="BD48" s="16"/>
      <c r="BE48" s="52"/>
      <c r="BF48" s="57" t="str">
        <f t="shared" si="4"/>
        <v>0</v>
      </c>
      <c r="BG48" s="57" t="s">
        <v>22</v>
      </c>
      <c r="BH48" s="57" t="str">
        <f t="shared" si="5"/>
        <v>0</v>
      </c>
      <c r="BI48" s="52"/>
      <c r="BJ48" s="52"/>
      <c r="BK48" s="52"/>
      <c r="BL48" s="52"/>
      <c r="BM48" s="43" t="str">
        <f>$AG$16</f>
        <v>VFB Schwelm</v>
      </c>
      <c r="BN48" s="43">
        <f>SUM($BF$29+$BH$34+$BF$41+$BH$46+$BF$53+$BH$62)</f>
        <v>0</v>
      </c>
      <c r="BO48" s="43">
        <f>SUM($AW$29+$AZ$34+$AW$41+$AZ$46+$AW$53+$AZ$62)</f>
        <v>0</v>
      </c>
      <c r="BP48" s="43" t="s">
        <v>22</v>
      </c>
      <c r="BQ48" s="43">
        <f>SUM($AZ$29+$AW$34+$AZ$41+$AW$46+$AZ$53+$AW$62)</f>
        <v>0</v>
      </c>
      <c r="BR48" s="43">
        <f t="shared" si="3"/>
        <v>0</v>
      </c>
      <c r="BS48" s="52"/>
      <c r="BT48" s="52"/>
      <c r="BU48" s="52"/>
      <c r="BV48" s="55"/>
      <c r="BW48" s="55"/>
      <c r="BX48" s="55"/>
      <c r="BY48" s="55"/>
      <c r="BZ48" s="55"/>
      <c r="CA48" s="55"/>
      <c r="CB48" s="55"/>
      <c r="CC48" s="56"/>
      <c r="CD48" s="56"/>
      <c r="CE48" s="56"/>
      <c r="CF48" s="56"/>
    </row>
    <row r="49" spans="1:84" s="19" customFormat="1" ht="18" customHeight="1">
      <c r="A49" s="4"/>
      <c r="B49" s="243">
        <v>23</v>
      </c>
      <c r="C49" s="244"/>
      <c r="D49" s="244"/>
      <c r="E49" s="244"/>
      <c r="F49" s="244"/>
      <c r="G49" s="244" t="s">
        <v>25</v>
      </c>
      <c r="H49" s="244"/>
      <c r="I49" s="244"/>
      <c r="J49" s="248">
        <f t="shared" si="2"/>
        <v>0.65694444444444378</v>
      </c>
      <c r="K49" s="248"/>
      <c r="L49" s="248"/>
      <c r="M49" s="248"/>
      <c r="N49" s="249"/>
      <c r="O49" s="245" t="str">
        <f>AG22</f>
        <v>Vatanspor Gevelsberg</v>
      </c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34" t="s">
        <v>23</v>
      </c>
      <c r="AF49" s="246" t="str">
        <f>AG18</f>
        <v>SC Obersprockhövel</v>
      </c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7"/>
      <c r="AW49" s="223"/>
      <c r="AX49" s="225"/>
      <c r="AY49" s="34" t="s">
        <v>22</v>
      </c>
      <c r="AZ49" s="225"/>
      <c r="BA49" s="226"/>
      <c r="BB49" s="223"/>
      <c r="BC49" s="224"/>
      <c r="BD49" s="16"/>
      <c r="BE49" s="52"/>
      <c r="BF49" s="57" t="str">
        <f t="shared" si="4"/>
        <v>0</v>
      </c>
      <c r="BG49" s="57" t="s">
        <v>22</v>
      </c>
      <c r="BH49" s="57" t="str">
        <f t="shared" si="5"/>
        <v>0</v>
      </c>
      <c r="BI49" s="52"/>
      <c r="BJ49" s="52"/>
      <c r="BK49" s="52"/>
      <c r="BL49" s="52"/>
      <c r="BM49" s="43" t="str">
        <f>$AG$17</f>
        <v>Hiddinghauser FV</v>
      </c>
      <c r="BN49" s="43">
        <f>SUM($BH$29+$BF$37+$BF$45+$BH$50+$BF$61+$BH$70)</f>
        <v>0</v>
      </c>
      <c r="BO49" s="43">
        <f>SUM($AZ$29+$AW$37+$AW$45+$AZ$50+$AW$61+$AZ$70)</f>
        <v>0</v>
      </c>
      <c r="BP49" s="43" t="s">
        <v>22</v>
      </c>
      <c r="BQ49" s="43">
        <f>SUM($AW$29+$AZ$37+$AZ$45+$AW$50+$AZ$61+$AW$70)</f>
        <v>0</v>
      </c>
      <c r="BR49" s="43">
        <f t="shared" si="3"/>
        <v>0</v>
      </c>
      <c r="BS49" s="52"/>
      <c r="BT49" s="52"/>
      <c r="BU49" s="52"/>
      <c r="BV49" s="55"/>
      <c r="BW49" s="55"/>
      <c r="BX49" s="55"/>
      <c r="BY49" s="55"/>
      <c r="BZ49" s="55"/>
      <c r="CA49" s="55"/>
      <c r="CB49" s="55"/>
      <c r="CC49" s="56"/>
      <c r="CD49" s="56"/>
      <c r="CE49" s="56"/>
      <c r="CF49" s="56"/>
    </row>
    <row r="50" spans="1:84" s="19" customFormat="1" ht="18" customHeight="1">
      <c r="A50" s="4"/>
      <c r="B50" s="243">
        <v>24</v>
      </c>
      <c r="C50" s="244"/>
      <c r="D50" s="244"/>
      <c r="E50" s="244"/>
      <c r="F50" s="244"/>
      <c r="G50" s="244" t="s">
        <v>25</v>
      </c>
      <c r="H50" s="244"/>
      <c r="I50" s="244"/>
      <c r="J50" s="248">
        <f t="shared" si="2"/>
        <v>0.66597222222222152</v>
      </c>
      <c r="K50" s="248"/>
      <c r="L50" s="248"/>
      <c r="M50" s="248"/>
      <c r="N50" s="249"/>
      <c r="O50" s="245" t="str">
        <f>AG21</f>
        <v>SV Herbede II</v>
      </c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34" t="s">
        <v>23</v>
      </c>
      <c r="AF50" s="246" t="str">
        <f>AG17</f>
        <v>Hiddinghauser FV</v>
      </c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7"/>
      <c r="AW50" s="223"/>
      <c r="AX50" s="225"/>
      <c r="AY50" s="34" t="s">
        <v>22</v>
      </c>
      <c r="AZ50" s="225"/>
      <c r="BA50" s="226"/>
      <c r="BB50" s="223"/>
      <c r="BC50" s="224"/>
      <c r="BD50" s="16"/>
      <c r="BE50" s="52"/>
      <c r="BF50" s="57" t="str">
        <f t="shared" si="4"/>
        <v>0</v>
      </c>
      <c r="BG50" s="57" t="s">
        <v>22</v>
      </c>
      <c r="BH50" s="57" t="str">
        <f t="shared" si="5"/>
        <v>0</v>
      </c>
      <c r="BI50" s="52"/>
      <c r="BJ50" s="52"/>
      <c r="BK50" s="52"/>
      <c r="BL50" s="52"/>
      <c r="BM50" s="43" t="str">
        <f>$AG$18</f>
        <v>SC Obersprockhövel</v>
      </c>
      <c r="BN50" s="43">
        <f>SUM($BF$30+$BF$38+$BH$45+$BH$49+$BF$62+$BH$69)</f>
        <v>0</v>
      </c>
      <c r="BO50" s="43">
        <f>SUM($AW$30+$AW$38+$AZ$45+$AZ$49+$AW$62+$AZ$69)</f>
        <v>0</v>
      </c>
      <c r="BP50" s="43" t="s">
        <v>22</v>
      </c>
      <c r="BQ50" s="43">
        <f>SUM($AZ$30+$AZ$38+$AW$45+$AW$49+$AZ$62+$AW$69)</f>
        <v>0</v>
      </c>
      <c r="BR50" s="43">
        <f t="shared" si="3"/>
        <v>0</v>
      </c>
      <c r="BS50" s="52"/>
      <c r="BT50" s="52"/>
      <c r="BU50" s="52"/>
      <c r="BV50" s="55"/>
      <c r="BW50" s="55"/>
      <c r="BX50" s="55"/>
      <c r="BY50" s="55"/>
      <c r="BZ50" s="55"/>
      <c r="CA50" s="55"/>
      <c r="CB50" s="55"/>
      <c r="CC50" s="56"/>
      <c r="CD50" s="56"/>
      <c r="CE50" s="56"/>
      <c r="CF50" s="56"/>
    </row>
    <row r="51" spans="1:84" s="19" customFormat="1" ht="18" customHeight="1">
      <c r="A51" s="4"/>
      <c r="B51" s="243">
        <v>25</v>
      </c>
      <c r="C51" s="244"/>
      <c r="D51" s="244"/>
      <c r="E51" s="244"/>
      <c r="F51" s="244"/>
      <c r="G51" s="244" t="s">
        <v>19</v>
      </c>
      <c r="H51" s="244"/>
      <c r="I51" s="244"/>
      <c r="J51" s="248">
        <f t="shared" si="2"/>
        <v>0.67499999999999927</v>
      </c>
      <c r="K51" s="248"/>
      <c r="L51" s="248"/>
      <c r="M51" s="248"/>
      <c r="N51" s="249"/>
      <c r="O51" s="245" t="str">
        <f>D16</f>
        <v>RW Ennepetal-Rüggeberg</v>
      </c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34" t="s">
        <v>23</v>
      </c>
      <c r="AF51" s="246" t="str">
        <f>D19</f>
        <v>FC Gevelsberg-Vogelsang</v>
      </c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7"/>
      <c r="AW51" s="223"/>
      <c r="AX51" s="225"/>
      <c r="AY51" s="34" t="s">
        <v>22</v>
      </c>
      <c r="AZ51" s="225"/>
      <c r="BA51" s="226"/>
      <c r="BB51" s="223"/>
      <c r="BC51" s="224"/>
      <c r="BD51" s="16"/>
      <c r="BE51" s="52"/>
      <c r="BF51" s="57" t="str">
        <f t="shared" si="4"/>
        <v>0</v>
      </c>
      <c r="BG51" s="57" t="s">
        <v>22</v>
      </c>
      <c r="BH51" s="57" t="str">
        <f t="shared" si="5"/>
        <v>0</v>
      </c>
      <c r="BI51" s="52"/>
      <c r="BJ51" s="52"/>
      <c r="BK51" s="52"/>
      <c r="BL51" s="52"/>
      <c r="BM51" s="43" t="str">
        <f>$AG$19</f>
        <v>FSV Gevelsberg II</v>
      </c>
      <c r="BN51" s="43">
        <f>SUM($BH$30+$BH$37+$BF$42+$BH$53+$BF$65+$BF$72)</f>
        <v>0</v>
      </c>
      <c r="BO51" s="43">
        <f>SUM($AZ$30+$AZ$37+$AW$42+$AZ$53+$AW$65+$AW$72)</f>
        <v>0</v>
      </c>
      <c r="BP51" s="43" t="s">
        <v>22</v>
      </c>
      <c r="BQ51" s="43">
        <f>SUM($AW$30+$AW$37+$AZ$42+$AW$53+$AZ$65+$AZ$72)</f>
        <v>0</v>
      </c>
      <c r="BR51" s="43">
        <f t="shared" si="3"/>
        <v>0</v>
      </c>
      <c r="BS51" s="52"/>
      <c r="BT51" s="52"/>
      <c r="BU51" s="52"/>
      <c r="BV51" s="55"/>
      <c r="BW51" s="55"/>
      <c r="BX51" s="55"/>
      <c r="BY51" s="55"/>
      <c r="BZ51" s="55"/>
      <c r="CA51" s="55"/>
      <c r="CB51" s="55"/>
      <c r="CC51" s="56"/>
      <c r="CD51" s="56"/>
      <c r="CE51" s="56"/>
      <c r="CF51" s="56"/>
    </row>
    <row r="52" spans="1:84" s="19" customFormat="1" ht="18" customHeight="1">
      <c r="A52" s="4"/>
      <c r="B52" s="243">
        <v>26</v>
      </c>
      <c r="C52" s="244"/>
      <c r="D52" s="244"/>
      <c r="E52" s="244"/>
      <c r="F52" s="244"/>
      <c r="G52" s="244" t="s">
        <v>19</v>
      </c>
      <c r="H52" s="244"/>
      <c r="I52" s="244"/>
      <c r="J52" s="248">
        <f t="shared" si="2"/>
        <v>0.68402777777777701</v>
      </c>
      <c r="K52" s="248"/>
      <c r="L52" s="248"/>
      <c r="M52" s="248"/>
      <c r="N52" s="249"/>
      <c r="O52" s="245" t="str">
        <f>D21</f>
        <v>BW Voerde</v>
      </c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34" t="s">
        <v>23</v>
      </c>
      <c r="AF52" s="246" t="str">
        <f>D22</f>
        <v>BW Haspe</v>
      </c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7"/>
      <c r="AW52" s="223"/>
      <c r="AX52" s="225"/>
      <c r="AY52" s="34" t="s">
        <v>22</v>
      </c>
      <c r="AZ52" s="225"/>
      <c r="BA52" s="226"/>
      <c r="BB52" s="223"/>
      <c r="BC52" s="224"/>
      <c r="BD52" s="16"/>
      <c r="BE52" s="52"/>
      <c r="BF52" s="57" t="str">
        <f t="shared" si="4"/>
        <v>0</v>
      </c>
      <c r="BG52" s="57" t="s">
        <v>22</v>
      </c>
      <c r="BH52" s="57" t="str">
        <f t="shared" si="5"/>
        <v>0</v>
      </c>
      <c r="BI52" s="52"/>
      <c r="BJ52" s="52"/>
      <c r="BK52" s="52"/>
      <c r="BL52" s="52"/>
      <c r="BM52" s="43" t="str">
        <f>$AG$20</f>
        <v>FC SW Silschede</v>
      </c>
      <c r="BN52" s="43">
        <f>SUM($BF$33+$BH$38+$BF$46+$BH$61+$BF$66+$BH$72)</f>
        <v>0</v>
      </c>
      <c r="BO52" s="43">
        <f>SUM($AW$33+$AZ$38+$AW$46+$AZ$61+$AW$66+$AZ$72)</f>
        <v>0</v>
      </c>
      <c r="BP52" s="43" t="s">
        <v>22</v>
      </c>
      <c r="BQ52" s="43">
        <f>SUM($AZ$33+$AW$38+$AZ$46+$AW$61+$AZ$66+$AW$72)</f>
        <v>0</v>
      </c>
      <c r="BR52" s="43">
        <f t="shared" si="3"/>
        <v>0</v>
      </c>
      <c r="BS52" s="52"/>
      <c r="BT52" s="52"/>
      <c r="BU52" s="52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</row>
    <row r="53" spans="1:84" s="19" customFormat="1" ht="18" customHeight="1">
      <c r="A53" s="4"/>
      <c r="B53" s="243">
        <v>27</v>
      </c>
      <c r="C53" s="244"/>
      <c r="D53" s="244"/>
      <c r="E53" s="244"/>
      <c r="F53" s="244"/>
      <c r="G53" s="244" t="s">
        <v>25</v>
      </c>
      <c r="H53" s="244"/>
      <c r="I53" s="244"/>
      <c r="J53" s="248">
        <f t="shared" si="2"/>
        <v>0.69305555555555476</v>
      </c>
      <c r="K53" s="248"/>
      <c r="L53" s="248"/>
      <c r="M53" s="248"/>
      <c r="N53" s="249"/>
      <c r="O53" s="245" t="str">
        <f>AG16</f>
        <v>VFB Schwelm</v>
      </c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34" t="s">
        <v>23</v>
      </c>
      <c r="AF53" s="246" t="str">
        <f>AG19</f>
        <v>FSV Gevelsberg II</v>
      </c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7"/>
      <c r="AW53" s="223"/>
      <c r="AX53" s="225"/>
      <c r="AY53" s="34" t="s">
        <v>22</v>
      </c>
      <c r="AZ53" s="225"/>
      <c r="BA53" s="226"/>
      <c r="BB53" s="223"/>
      <c r="BC53" s="224"/>
      <c r="BD53" s="16"/>
      <c r="BE53" s="52"/>
      <c r="BF53" s="57" t="str">
        <f t="shared" si="4"/>
        <v>0</v>
      </c>
      <c r="BG53" s="57" t="s">
        <v>22</v>
      </c>
      <c r="BH53" s="57" t="str">
        <f t="shared" si="5"/>
        <v>0</v>
      </c>
      <c r="BI53" s="52"/>
      <c r="BJ53" s="52"/>
      <c r="BK53" s="52"/>
      <c r="BL53" s="52"/>
      <c r="BM53" s="43" t="str">
        <f>$AG$21</f>
        <v>SV Herbede II</v>
      </c>
      <c r="BN53" s="43">
        <f>SUM($BH$33+$BH$41+$BF$50+$BF$54+$BH$65+$BF$69)</f>
        <v>0</v>
      </c>
      <c r="BO53" s="43">
        <f>SUM($AZ$33+$AZ$41+$AW$50+$AW$54+$AZ$65+$AW$69)</f>
        <v>0</v>
      </c>
      <c r="BP53" s="43" t="s">
        <v>22</v>
      </c>
      <c r="BQ53" s="43">
        <f>SUM($AW$33+$AW$41+$AZ$50+$AZ$54+$AW$65+$AZ$69)</f>
        <v>0</v>
      </c>
      <c r="BR53" s="43">
        <f t="shared" si="3"/>
        <v>0</v>
      </c>
      <c r="BS53" s="52"/>
      <c r="BT53" s="52"/>
      <c r="BU53" s="52"/>
      <c r="BV53" s="55"/>
      <c r="BW53" s="55"/>
      <c r="BX53" s="55"/>
      <c r="BY53" s="55"/>
      <c r="BZ53" s="55"/>
      <c r="CA53" s="55"/>
      <c r="CB53" s="55"/>
      <c r="CC53" s="56"/>
      <c r="CD53" s="56"/>
      <c r="CE53" s="56"/>
      <c r="CF53" s="56"/>
    </row>
    <row r="54" spans="1:84" s="19" customFormat="1" ht="18" customHeight="1" thickBot="1">
      <c r="A54" s="4"/>
      <c r="B54" s="302">
        <v>28</v>
      </c>
      <c r="C54" s="303"/>
      <c r="D54" s="303"/>
      <c r="E54" s="303"/>
      <c r="F54" s="303"/>
      <c r="G54" s="303" t="s">
        <v>25</v>
      </c>
      <c r="H54" s="303"/>
      <c r="I54" s="303"/>
      <c r="J54" s="304">
        <f t="shared" si="2"/>
        <v>0.7020833333333325</v>
      </c>
      <c r="K54" s="304"/>
      <c r="L54" s="304"/>
      <c r="M54" s="304"/>
      <c r="N54" s="305"/>
      <c r="O54" s="306" t="str">
        <f>AG21</f>
        <v>SV Herbede II</v>
      </c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9" t="s">
        <v>23</v>
      </c>
      <c r="AF54" s="296" t="str">
        <f>AG22</f>
        <v>Vatanspor Gevelsberg</v>
      </c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7"/>
      <c r="AW54" s="298"/>
      <c r="AX54" s="299"/>
      <c r="AY54" s="9" t="s">
        <v>22</v>
      </c>
      <c r="AZ54" s="299"/>
      <c r="BA54" s="300"/>
      <c r="BB54" s="298"/>
      <c r="BC54" s="301"/>
      <c r="BD54" s="16"/>
      <c r="BE54" s="52"/>
      <c r="BF54" s="57" t="str">
        <f t="shared" si="4"/>
        <v>0</v>
      </c>
      <c r="BG54" s="57" t="s">
        <v>22</v>
      </c>
      <c r="BH54" s="57" t="str">
        <f t="shared" si="5"/>
        <v>0</v>
      </c>
      <c r="BI54" s="52"/>
      <c r="BJ54" s="52"/>
      <c r="BK54" s="52"/>
      <c r="BL54" s="52"/>
      <c r="BM54" s="43" t="str">
        <f>$AG$22</f>
        <v>Vatanspor Gevelsberg</v>
      </c>
      <c r="BN54" s="43">
        <f>SUM($BF$34+$BH$42+$BF$49+$BH$54+$BH$66+$BF$70)</f>
        <v>0</v>
      </c>
      <c r="BO54" s="43">
        <f>SUM($AW$34+$AZ$42+$AW$49+$AZ$54+$AZ$66+$AW$70)</f>
        <v>0</v>
      </c>
      <c r="BP54" s="43" t="s">
        <v>22</v>
      </c>
      <c r="BQ54" s="43">
        <f>SUM($AZ$34+$AW$42+$AZ$49+$AW$54+$AW$66+$AZ$70)</f>
        <v>0</v>
      </c>
      <c r="BR54" s="43">
        <f t="shared" si="3"/>
        <v>0</v>
      </c>
      <c r="BS54" s="52"/>
      <c r="BT54" s="52"/>
      <c r="BU54" s="52"/>
      <c r="BV54" s="55"/>
      <c r="BW54" s="55"/>
      <c r="BX54" s="55"/>
      <c r="BY54" s="55"/>
      <c r="BZ54" s="55"/>
      <c r="CA54" s="55"/>
      <c r="CB54" s="55"/>
      <c r="CC54" s="56"/>
      <c r="CD54" s="56"/>
      <c r="CE54" s="56"/>
      <c r="CF54" s="56"/>
    </row>
    <row r="55" spans="1:84" ht="18" customHeight="1">
      <c r="B55" s="38"/>
      <c r="C55" s="38"/>
      <c r="D55" s="38"/>
      <c r="E55" s="38"/>
      <c r="F55" s="38"/>
      <c r="G55" s="38"/>
      <c r="H55" s="38"/>
      <c r="I55" s="38"/>
      <c r="J55" s="39"/>
      <c r="K55" s="39"/>
      <c r="L55" s="39"/>
      <c r="M55" s="39"/>
      <c r="N55" s="39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7"/>
      <c r="AX55" s="37"/>
      <c r="AY55" s="37"/>
      <c r="AZ55" s="37"/>
      <c r="BA55" s="37"/>
      <c r="BB55" s="37"/>
      <c r="BC55" s="37"/>
      <c r="BD55" s="17"/>
      <c r="BF55" s="57"/>
      <c r="BG55" s="57"/>
      <c r="BH55" s="57"/>
    </row>
    <row r="56" spans="1:84" ht="33">
      <c r="B56" s="294" t="str">
        <f>$A$2</f>
        <v>FSV Gevelsberg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17"/>
      <c r="BF56" s="57"/>
      <c r="BG56" s="57"/>
      <c r="BH56" s="57"/>
    </row>
    <row r="57" spans="1:84" ht="27">
      <c r="B57" s="280" t="str">
        <f>$A$3</f>
        <v xml:space="preserve">3.Container Wiegand-Cup 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17"/>
      <c r="BF57" s="57"/>
      <c r="BG57" s="57"/>
      <c r="BH57" s="57"/>
    </row>
    <row r="58" spans="1:84" ht="12" customHeight="1" thickBo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17"/>
      <c r="BF58" s="57"/>
      <c r="BG58" s="57"/>
      <c r="BH58" s="57"/>
    </row>
    <row r="59" spans="1:84" ht="17.45" customHeight="1">
      <c r="B59" s="258">
        <v>29</v>
      </c>
      <c r="C59" s="259"/>
      <c r="D59" s="259"/>
      <c r="E59" s="259"/>
      <c r="F59" s="259"/>
      <c r="G59" s="259" t="s">
        <v>19</v>
      </c>
      <c r="H59" s="259"/>
      <c r="I59" s="259"/>
      <c r="J59" s="260">
        <f>J54+$U$10*$X$10+$AL$10</f>
        <v>0.71111111111111025</v>
      </c>
      <c r="K59" s="260"/>
      <c r="L59" s="260"/>
      <c r="M59" s="260"/>
      <c r="N59" s="261"/>
      <c r="O59" s="255" t="str">
        <f>D17</f>
        <v>SpVg Linderhausen</v>
      </c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15" t="s">
        <v>23</v>
      </c>
      <c r="AF59" s="256" t="str">
        <f>D20</f>
        <v>FSV Gevelsberg III</v>
      </c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7"/>
      <c r="AW59" s="227"/>
      <c r="AX59" s="229"/>
      <c r="AY59" s="15" t="s">
        <v>22</v>
      </c>
      <c r="AZ59" s="229"/>
      <c r="BA59" s="230"/>
      <c r="BB59" s="227"/>
      <c r="BC59" s="228"/>
      <c r="BD59" s="17"/>
      <c r="BF59" s="57" t="str">
        <f t="shared" ref="BF59:BF72" si="6">IF(ISBLANK(AW59),"0",IF(AW59&gt;AZ59,3,IF(AW59=AZ59,1,0)))</f>
        <v>0</v>
      </c>
      <c r="BG59" s="57" t="s">
        <v>22</v>
      </c>
      <c r="BH59" s="57" t="str">
        <f t="shared" ref="BH59:BH72" si="7">IF(ISBLANK(AZ59),"0",IF(AZ59&gt;AW59,3,IF(AZ59=AW59,1,0)))</f>
        <v>0</v>
      </c>
    </row>
    <row r="60" spans="1:84" ht="17.45" customHeight="1">
      <c r="B60" s="243">
        <v>30</v>
      </c>
      <c r="C60" s="244"/>
      <c r="D60" s="244"/>
      <c r="E60" s="244"/>
      <c r="F60" s="244"/>
      <c r="G60" s="244" t="s">
        <v>19</v>
      </c>
      <c r="H60" s="244"/>
      <c r="I60" s="244"/>
      <c r="J60" s="248">
        <f>J59+$U$10*$X$10+$AL$10</f>
        <v>0.720138888888888</v>
      </c>
      <c r="K60" s="248"/>
      <c r="L60" s="248"/>
      <c r="M60" s="248"/>
      <c r="N60" s="249"/>
      <c r="O60" s="245" t="str">
        <f>D18</f>
        <v>FSV Gevelsberg I</v>
      </c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34" t="s">
        <v>23</v>
      </c>
      <c r="AF60" s="246" t="str">
        <f>D16</f>
        <v>RW Ennepetal-Rüggeberg</v>
      </c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7"/>
      <c r="AW60" s="223"/>
      <c r="AX60" s="225"/>
      <c r="AY60" s="34" t="s">
        <v>22</v>
      </c>
      <c r="AZ60" s="225"/>
      <c r="BA60" s="226"/>
      <c r="BB60" s="223"/>
      <c r="BC60" s="224"/>
      <c r="BD60" s="17"/>
      <c r="BF60" s="57" t="str">
        <f t="shared" si="6"/>
        <v>0</v>
      </c>
      <c r="BG60" s="57" t="s">
        <v>22</v>
      </c>
      <c r="BH60" s="57" t="str">
        <f t="shared" si="7"/>
        <v>0</v>
      </c>
    </row>
    <row r="61" spans="1:84" ht="17.45" customHeight="1">
      <c r="B61" s="243">
        <v>31</v>
      </c>
      <c r="C61" s="244"/>
      <c r="D61" s="244"/>
      <c r="E61" s="244"/>
      <c r="F61" s="244"/>
      <c r="G61" s="244" t="s">
        <v>25</v>
      </c>
      <c r="H61" s="244"/>
      <c r="I61" s="244"/>
      <c r="J61" s="248">
        <f t="shared" ref="J61:J72" si="8">J60+$U$10*$X$10+$AL$10</f>
        <v>0.72916666666666574</v>
      </c>
      <c r="K61" s="248"/>
      <c r="L61" s="248"/>
      <c r="M61" s="248"/>
      <c r="N61" s="249"/>
      <c r="O61" s="245" t="str">
        <f>AG17</f>
        <v>Hiddinghauser FV</v>
      </c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34" t="s">
        <v>23</v>
      </c>
      <c r="AF61" s="246" t="str">
        <f>AG20</f>
        <v>FC SW Silschede</v>
      </c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7"/>
      <c r="AW61" s="223"/>
      <c r="AX61" s="225"/>
      <c r="AY61" s="34" t="s">
        <v>22</v>
      </c>
      <c r="AZ61" s="225"/>
      <c r="BA61" s="226"/>
      <c r="BB61" s="223"/>
      <c r="BC61" s="224"/>
      <c r="BD61" s="17"/>
      <c r="BF61" s="57" t="str">
        <f t="shared" si="6"/>
        <v>0</v>
      </c>
      <c r="BG61" s="57" t="s">
        <v>22</v>
      </c>
      <c r="BH61" s="57" t="str">
        <f t="shared" si="7"/>
        <v>0</v>
      </c>
    </row>
    <row r="62" spans="1:84" ht="17.45" customHeight="1">
      <c r="B62" s="243">
        <v>32</v>
      </c>
      <c r="C62" s="244"/>
      <c r="D62" s="244"/>
      <c r="E62" s="244"/>
      <c r="F62" s="244"/>
      <c r="G62" s="244" t="s">
        <v>25</v>
      </c>
      <c r="H62" s="244"/>
      <c r="I62" s="244"/>
      <c r="J62" s="248">
        <f t="shared" si="8"/>
        <v>0.73819444444444349</v>
      </c>
      <c r="K62" s="248"/>
      <c r="L62" s="248"/>
      <c r="M62" s="248"/>
      <c r="N62" s="249"/>
      <c r="O62" s="245" t="str">
        <f>AG18</f>
        <v>SC Obersprockhövel</v>
      </c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34" t="s">
        <v>23</v>
      </c>
      <c r="AF62" s="246" t="str">
        <f>AG16</f>
        <v>VFB Schwelm</v>
      </c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7"/>
      <c r="AW62" s="223"/>
      <c r="AX62" s="225"/>
      <c r="AY62" s="34" t="s">
        <v>22</v>
      </c>
      <c r="AZ62" s="225"/>
      <c r="BA62" s="226"/>
      <c r="BB62" s="223"/>
      <c r="BC62" s="224"/>
      <c r="BD62" s="17"/>
      <c r="BF62" s="57" t="str">
        <f t="shared" si="6"/>
        <v>0</v>
      </c>
      <c r="BG62" s="57" t="s">
        <v>22</v>
      </c>
      <c r="BH62" s="57" t="str">
        <f t="shared" si="7"/>
        <v>0</v>
      </c>
    </row>
    <row r="63" spans="1:84" ht="17.45" customHeight="1">
      <c r="B63" s="243">
        <v>33</v>
      </c>
      <c r="C63" s="244"/>
      <c r="D63" s="244"/>
      <c r="E63" s="244"/>
      <c r="F63" s="244"/>
      <c r="G63" s="244" t="s">
        <v>19</v>
      </c>
      <c r="H63" s="244"/>
      <c r="I63" s="244"/>
      <c r="J63" s="248">
        <f t="shared" si="8"/>
        <v>0.74722222222222123</v>
      </c>
      <c r="K63" s="248"/>
      <c r="L63" s="248"/>
      <c r="M63" s="248"/>
      <c r="N63" s="249"/>
      <c r="O63" s="245" t="str">
        <f>D19</f>
        <v>FC Gevelsberg-Vogelsang</v>
      </c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34" t="s">
        <v>23</v>
      </c>
      <c r="AF63" s="246" t="str">
        <f>D21</f>
        <v>BW Voerde</v>
      </c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7"/>
      <c r="AW63" s="223"/>
      <c r="AX63" s="225"/>
      <c r="AY63" s="34" t="s">
        <v>22</v>
      </c>
      <c r="AZ63" s="225"/>
      <c r="BA63" s="226"/>
      <c r="BB63" s="223"/>
      <c r="BC63" s="224"/>
      <c r="BD63" s="17"/>
      <c r="BF63" s="57" t="str">
        <f t="shared" si="6"/>
        <v>0</v>
      </c>
      <c r="BG63" s="57" t="s">
        <v>22</v>
      </c>
      <c r="BH63" s="57" t="str">
        <f t="shared" si="7"/>
        <v>0</v>
      </c>
    </row>
    <row r="64" spans="1:84" ht="17.45" customHeight="1">
      <c r="B64" s="243">
        <v>34</v>
      </c>
      <c r="C64" s="244"/>
      <c r="D64" s="244"/>
      <c r="E64" s="244"/>
      <c r="F64" s="244"/>
      <c r="G64" s="244" t="s">
        <v>19</v>
      </c>
      <c r="H64" s="244"/>
      <c r="I64" s="244"/>
      <c r="J64" s="248">
        <f t="shared" si="8"/>
        <v>0.75624999999999898</v>
      </c>
      <c r="K64" s="248"/>
      <c r="L64" s="248"/>
      <c r="M64" s="248"/>
      <c r="N64" s="249"/>
      <c r="O64" s="245" t="str">
        <f>D20</f>
        <v>FSV Gevelsberg III</v>
      </c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34" t="s">
        <v>23</v>
      </c>
      <c r="AF64" s="246" t="str">
        <f>D22</f>
        <v>BW Haspe</v>
      </c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7"/>
      <c r="AW64" s="223"/>
      <c r="AX64" s="225"/>
      <c r="AY64" s="34" t="s">
        <v>22</v>
      </c>
      <c r="AZ64" s="225"/>
      <c r="BA64" s="226"/>
      <c r="BB64" s="223"/>
      <c r="BC64" s="224"/>
      <c r="BD64" s="17"/>
      <c r="BF64" s="57" t="str">
        <f t="shared" si="6"/>
        <v>0</v>
      </c>
      <c r="BG64" s="57" t="s">
        <v>22</v>
      </c>
      <c r="BH64" s="57" t="str">
        <f t="shared" si="7"/>
        <v>0</v>
      </c>
    </row>
    <row r="65" spans="2:84" ht="17.45" customHeight="1">
      <c r="B65" s="243">
        <v>35</v>
      </c>
      <c r="C65" s="244"/>
      <c r="D65" s="244"/>
      <c r="E65" s="244"/>
      <c r="F65" s="244"/>
      <c r="G65" s="244" t="s">
        <v>25</v>
      </c>
      <c r="H65" s="244"/>
      <c r="I65" s="244"/>
      <c r="J65" s="248">
        <f t="shared" si="8"/>
        <v>0.76527777777777672</v>
      </c>
      <c r="K65" s="248"/>
      <c r="L65" s="248"/>
      <c r="M65" s="248"/>
      <c r="N65" s="249"/>
      <c r="O65" s="245" t="str">
        <f>AG19</f>
        <v>FSV Gevelsberg II</v>
      </c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34" t="s">
        <v>23</v>
      </c>
      <c r="AF65" s="246" t="str">
        <f>AG21</f>
        <v>SV Herbede II</v>
      </c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7"/>
      <c r="AW65" s="223"/>
      <c r="AX65" s="225"/>
      <c r="AY65" s="34" t="s">
        <v>22</v>
      </c>
      <c r="AZ65" s="225"/>
      <c r="BA65" s="226"/>
      <c r="BB65" s="223"/>
      <c r="BC65" s="224"/>
      <c r="BD65" s="17"/>
      <c r="BF65" s="57" t="str">
        <f t="shared" si="6"/>
        <v>0</v>
      </c>
      <c r="BG65" s="57" t="s">
        <v>22</v>
      </c>
      <c r="BH65" s="57" t="str">
        <f t="shared" si="7"/>
        <v>0</v>
      </c>
    </row>
    <row r="66" spans="2:84" ht="17.45" customHeight="1">
      <c r="B66" s="243">
        <v>36</v>
      </c>
      <c r="C66" s="244"/>
      <c r="D66" s="244"/>
      <c r="E66" s="244"/>
      <c r="F66" s="244"/>
      <c r="G66" s="244" t="s">
        <v>25</v>
      </c>
      <c r="H66" s="244"/>
      <c r="I66" s="244"/>
      <c r="J66" s="248">
        <f t="shared" si="8"/>
        <v>0.77430555555555447</v>
      </c>
      <c r="K66" s="248"/>
      <c r="L66" s="248"/>
      <c r="M66" s="248"/>
      <c r="N66" s="249"/>
      <c r="O66" s="245" t="str">
        <f>AG20</f>
        <v>FC SW Silschede</v>
      </c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34" t="s">
        <v>23</v>
      </c>
      <c r="AF66" s="246" t="str">
        <f>AG22</f>
        <v>Vatanspor Gevelsberg</v>
      </c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7"/>
      <c r="AW66" s="223"/>
      <c r="AX66" s="225"/>
      <c r="AY66" s="34" t="s">
        <v>22</v>
      </c>
      <c r="AZ66" s="225"/>
      <c r="BA66" s="226"/>
      <c r="BB66" s="223"/>
      <c r="BC66" s="224"/>
      <c r="BD66" s="17"/>
      <c r="BF66" s="57" t="str">
        <f t="shared" si="6"/>
        <v>0</v>
      </c>
      <c r="BG66" s="57" t="s">
        <v>22</v>
      </c>
      <c r="BH66" s="57" t="str">
        <f t="shared" si="7"/>
        <v>0</v>
      </c>
    </row>
    <row r="67" spans="2:84" ht="17.45" customHeight="1">
      <c r="B67" s="243">
        <v>37</v>
      </c>
      <c r="C67" s="244"/>
      <c r="D67" s="244"/>
      <c r="E67" s="244"/>
      <c r="F67" s="244"/>
      <c r="G67" s="244" t="s">
        <v>19</v>
      </c>
      <c r="H67" s="244"/>
      <c r="I67" s="244"/>
      <c r="J67" s="248">
        <f t="shared" si="8"/>
        <v>0.78333333333333222</v>
      </c>
      <c r="K67" s="248"/>
      <c r="L67" s="248"/>
      <c r="M67" s="248"/>
      <c r="N67" s="249"/>
      <c r="O67" s="245" t="str">
        <f>D21</f>
        <v>BW Voerde</v>
      </c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34" t="s">
        <v>23</v>
      </c>
      <c r="AF67" s="246" t="str">
        <f>D18</f>
        <v>FSV Gevelsberg I</v>
      </c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7"/>
      <c r="AW67" s="223"/>
      <c r="AX67" s="225"/>
      <c r="AY67" s="34" t="s">
        <v>22</v>
      </c>
      <c r="AZ67" s="225"/>
      <c r="BA67" s="226"/>
      <c r="BB67" s="223"/>
      <c r="BC67" s="224"/>
      <c r="BD67" s="17"/>
      <c r="BF67" s="57" t="str">
        <f t="shared" si="6"/>
        <v>0</v>
      </c>
      <c r="BG67" s="57" t="s">
        <v>22</v>
      </c>
      <c r="BH67" s="57" t="str">
        <f t="shared" si="7"/>
        <v>0</v>
      </c>
    </row>
    <row r="68" spans="2:84" ht="17.45" customHeight="1">
      <c r="B68" s="243">
        <v>38</v>
      </c>
      <c r="C68" s="244"/>
      <c r="D68" s="244"/>
      <c r="E68" s="244"/>
      <c r="F68" s="244"/>
      <c r="G68" s="244" t="s">
        <v>19</v>
      </c>
      <c r="H68" s="244"/>
      <c r="I68" s="244"/>
      <c r="J68" s="248">
        <f t="shared" si="8"/>
        <v>0.79236111111110996</v>
      </c>
      <c r="K68" s="248"/>
      <c r="L68" s="248"/>
      <c r="M68" s="248"/>
      <c r="N68" s="249"/>
      <c r="O68" s="245" t="str">
        <f>D22</f>
        <v>BW Haspe</v>
      </c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34" t="s">
        <v>23</v>
      </c>
      <c r="AF68" s="246" t="str">
        <f>D17</f>
        <v>SpVg Linderhausen</v>
      </c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7"/>
      <c r="AW68" s="223"/>
      <c r="AX68" s="225"/>
      <c r="AY68" s="34" t="s">
        <v>22</v>
      </c>
      <c r="AZ68" s="225"/>
      <c r="BA68" s="226"/>
      <c r="BB68" s="223"/>
      <c r="BC68" s="224"/>
      <c r="BD68" s="17"/>
      <c r="BF68" s="57" t="str">
        <f t="shared" si="6"/>
        <v>0</v>
      </c>
      <c r="BG68" s="57" t="s">
        <v>22</v>
      </c>
      <c r="BH68" s="57" t="str">
        <f t="shared" si="7"/>
        <v>0</v>
      </c>
    </row>
    <row r="69" spans="2:84" ht="17.45" customHeight="1">
      <c r="B69" s="243">
        <v>39</v>
      </c>
      <c r="C69" s="244"/>
      <c r="D69" s="244"/>
      <c r="E69" s="244"/>
      <c r="F69" s="244"/>
      <c r="G69" s="244" t="s">
        <v>25</v>
      </c>
      <c r="H69" s="244"/>
      <c r="I69" s="244"/>
      <c r="J69" s="248">
        <f t="shared" si="8"/>
        <v>0.80138888888888771</v>
      </c>
      <c r="K69" s="248"/>
      <c r="L69" s="248"/>
      <c r="M69" s="248"/>
      <c r="N69" s="249"/>
      <c r="O69" s="245" t="str">
        <f>AG21</f>
        <v>SV Herbede II</v>
      </c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34" t="s">
        <v>23</v>
      </c>
      <c r="AF69" s="246" t="str">
        <f>AG18</f>
        <v>SC Obersprockhövel</v>
      </c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7"/>
      <c r="AW69" s="223"/>
      <c r="AX69" s="225"/>
      <c r="AY69" s="34" t="s">
        <v>22</v>
      </c>
      <c r="AZ69" s="225"/>
      <c r="BA69" s="226"/>
      <c r="BB69" s="223"/>
      <c r="BC69" s="224"/>
      <c r="BD69" s="17"/>
      <c r="BF69" s="57" t="str">
        <f t="shared" si="6"/>
        <v>0</v>
      </c>
      <c r="BG69" s="57" t="s">
        <v>22</v>
      </c>
      <c r="BH69" s="57" t="str">
        <f t="shared" si="7"/>
        <v>0</v>
      </c>
    </row>
    <row r="70" spans="2:84" ht="17.45" customHeight="1">
      <c r="B70" s="243">
        <v>40</v>
      </c>
      <c r="C70" s="244"/>
      <c r="D70" s="244"/>
      <c r="E70" s="244"/>
      <c r="F70" s="244"/>
      <c r="G70" s="244" t="s">
        <v>25</v>
      </c>
      <c r="H70" s="244"/>
      <c r="I70" s="244"/>
      <c r="J70" s="248">
        <f t="shared" si="8"/>
        <v>0.81041666666666545</v>
      </c>
      <c r="K70" s="248"/>
      <c r="L70" s="248"/>
      <c r="M70" s="248"/>
      <c r="N70" s="249"/>
      <c r="O70" s="245" t="str">
        <f>AG22</f>
        <v>Vatanspor Gevelsberg</v>
      </c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34" t="s">
        <v>23</v>
      </c>
      <c r="AF70" s="246" t="str">
        <f>AG17</f>
        <v>Hiddinghauser FV</v>
      </c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7"/>
      <c r="AW70" s="223"/>
      <c r="AX70" s="225"/>
      <c r="AY70" s="34" t="s">
        <v>22</v>
      </c>
      <c r="AZ70" s="225"/>
      <c r="BA70" s="226"/>
      <c r="BB70" s="223"/>
      <c r="BC70" s="224"/>
      <c r="BD70" s="17"/>
      <c r="BF70" s="57" t="str">
        <f t="shared" si="6"/>
        <v>0</v>
      </c>
      <c r="BG70" s="57" t="s">
        <v>22</v>
      </c>
      <c r="BH70" s="57" t="str">
        <f t="shared" si="7"/>
        <v>0</v>
      </c>
      <c r="BM70" s="45"/>
      <c r="BN70" s="45"/>
      <c r="BO70" s="45"/>
      <c r="BP70" s="45"/>
      <c r="BQ70" s="45"/>
      <c r="BR70" s="45"/>
    </row>
    <row r="71" spans="2:84" ht="17.45" customHeight="1">
      <c r="B71" s="243">
        <v>41</v>
      </c>
      <c r="C71" s="244"/>
      <c r="D71" s="244"/>
      <c r="E71" s="244"/>
      <c r="F71" s="244"/>
      <c r="G71" s="244" t="s">
        <v>19</v>
      </c>
      <c r="H71" s="244"/>
      <c r="I71" s="244"/>
      <c r="J71" s="248">
        <f t="shared" si="8"/>
        <v>0.8194444444444432</v>
      </c>
      <c r="K71" s="248"/>
      <c r="L71" s="248"/>
      <c r="M71" s="248"/>
      <c r="N71" s="249"/>
      <c r="O71" s="245" t="str">
        <f>D19</f>
        <v>FC Gevelsberg-Vogelsang</v>
      </c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34" t="s">
        <v>23</v>
      </c>
      <c r="AF71" s="246" t="str">
        <f>D20</f>
        <v>FSV Gevelsberg III</v>
      </c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7"/>
      <c r="AW71" s="223"/>
      <c r="AX71" s="225"/>
      <c r="AY71" s="34" t="s">
        <v>22</v>
      </c>
      <c r="AZ71" s="225"/>
      <c r="BA71" s="226"/>
      <c r="BB71" s="223"/>
      <c r="BC71" s="224"/>
      <c r="BD71" s="17"/>
      <c r="BF71" s="57" t="str">
        <f t="shared" si="6"/>
        <v>0</v>
      </c>
      <c r="BG71" s="57" t="s">
        <v>22</v>
      </c>
      <c r="BH71" s="57" t="str">
        <f t="shared" si="7"/>
        <v>0</v>
      </c>
      <c r="BM71" s="45"/>
      <c r="BN71" s="45"/>
      <c r="BO71" s="45"/>
      <c r="BP71" s="45"/>
      <c r="BQ71" s="45"/>
      <c r="BR71" s="45"/>
    </row>
    <row r="72" spans="2:84" ht="17.45" customHeight="1" thickBot="1">
      <c r="B72" s="302">
        <v>42</v>
      </c>
      <c r="C72" s="303"/>
      <c r="D72" s="303"/>
      <c r="E72" s="303"/>
      <c r="F72" s="303"/>
      <c r="G72" s="303" t="s">
        <v>25</v>
      </c>
      <c r="H72" s="303"/>
      <c r="I72" s="303"/>
      <c r="J72" s="304">
        <f t="shared" si="8"/>
        <v>0.82847222222222094</v>
      </c>
      <c r="K72" s="304"/>
      <c r="L72" s="304"/>
      <c r="M72" s="304"/>
      <c r="N72" s="305"/>
      <c r="O72" s="306" t="str">
        <f>AG19</f>
        <v>FSV Gevelsberg II</v>
      </c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9" t="s">
        <v>23</v>
      </c>
      <c r="AF72" s="296" t="str">
        <f>AG20</f>
        <v>FC SW Silschede</v>
      </c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7"/>
      <c r="AW72" s="298"/>
      <c r="AX72" s="299"/>
      <c r="AY72" s="9" t="s">
        <v>22</v>
      </c>
      <c r="AZ72" s="299"/>
      <c r="BA72" s="300"/>
      <c r="BB72" s="298"/>
      <c r="BC72" s="301"/>
      <c r="BD72" s="17"/>
      <c r="BF72" s="57" t="str">
        <f t="shared" si="6"/>
        <v>0</v>
      </c>
      <c r="BG72" s="57" t="s">
        <v>22</v>
      </c>
      <c r="BH72" s="57" t="str">
        <f t="shared" si="7"/>
        <v>0</v>
      </c>
      <c r="BM72" s="45"/>
      <c r="BN72" s="45"/>
      <c r="BO72" s="45"/>
      <c r="BP72" s="45"/>
      <c r="BQ72" s="45"/>
      <c r="BR72" s="45"/>
    </row>
    <row r="73" spans="2:84" ht="18" customHeight="1">
      <c r="B73" s="38"/>
      <c r="C73" s="38"/>
      <c r="D73" s="38"/>
      <c r="E73" s="38"/>
      <c r="F73" s="38"/>
      <c r="G73" s="38"/>
      <c r="H73" s="38"/>
      <c r="I73" s="38"/>
      <c r="J73" s="39"/>
      <c r="K73" s="39"/>
      <c r="L73" s="39"/>
      <c r="M73" s="39"/>
      <c r="N73" s="39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7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7"/>
      <c r="AX73" s="37"/>
      <c r="AY73" s="37"/>
      <c r="AZ73" s="37"/>
      <c r="BA73" s="37"/>
      <c r="BB73" s="37"/>
      <c r="BC73" s="37"/>
      <c r="BD73" s="17"/>
      <c r="BF73" s="57"/>
      <c r="BG73" s="57"/>
      <c r="BH73" s="57"/>
    </row>
    <row r="75" spans="2:84">
      <c r="B75" s="1" t="s">
        <v>30</v>
      </c>
    </row>
    <row r="76" spans="2:84" ht="6" customHeight="1" thickBot="1"/>
    <row r="77" spans="2:84" s="10" customFormat="1" ht="13.5" customHeight="1" thickBot="1">
      <c r="B77" s="279" t="s">
        <v>15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5"/>
      <c r="P77" s="279" t="s">
        <v>27</v>
      </c>
      <c r="Q77" s="266"/>
      <c r="R77" s="265"/>
      <c r="S77" s="279" t="s">
        <v>28</v>
      </c>
      <c r="T77" s="266"/>
      <c r="U77" s="266"/>
      <c r="V77" s="266"/>
      <c r="W77" s="265"/>
      <c r="X77" s="279" t="s">
        <v>29</v>
      </c>
      <c r="Y77" s="266"/>
      <c r="Z77" s="265"/>
      <c r="AA77" s="11"/>
      <c r="AB77" s="11"/>
      <c r="AC77" s="11"/>
      <c r="AD77" s="11"/>
      <c r="AE77" s="279" t="s">
        <v>16</v>
      </c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5"/>
      <c r="AS77" s="279" t="s">
        <v>27</v>
      </c>
      <c r="AT77" s="266"/>
      <c r="AU77" s="265"/>
      <c r="AV77" s="279" t="s">
        <v>28</v>
      </c>
      <c r="AW77" s="266"/>
      <c r="AX77" s="266"/>
      <c r="AY77" s="266"/>
      <c r="AZ77" s="265"/>
      <c r="BA77" s="279" t="s">
        <v>29</v>
      </c>
      <c r="BB77" s="266"/>
      <c r="BC77" s="265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5"/>
      <c r="BW77" s="65"/>
      <c r="BX77" s="65"/>
      <c r="BY77" s="65"/>
      <c r="BZ77" s="65"/>
      <c r="CA77" s="65"/>
      <c r="CB77" s="65"/>
      <c r="CC77" s="66"/>
      <c r="CD77" s="66"/>
      <c r="CE77" s="66"/>
      <c r="CF77" s="66"/>
    </row>
    <row r="78" spans="2:84">
      <c r="B78" s="218" t="s">
        <v>10</v>
      </c>
      <c r="C78" s="197"/>
      <c r="D78" s="291" t="str">
        <f>$BM$39</f>
        <v>RW Ennepetal-Rüggeberg</v>
      </c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3"/>
      <c r="P78" s="288">
        <f>$BN$39</f>
        <v>0</v>
      </c>
      <c r="Q78" s="289"/>
      <c r="R78" s="290"/>
      <c r="S78" s="197">
        <f>$BO$39</f>
        <v>0</v>
      </c>
      <c r="T78" s="197"/>
      <c r="U78" s="12" t="s">
        <v>22</v>
      </c>
      <c r="V78" s="197">
        <f>$BQ$39</f>
        <v>0</v>
      </c>
      <c r="W78" s="197"/>
      <c r="X78" s="205">
        <f>$BR$39</f>
        <v>0</v>
      </c>
      <c r="Y78" s="206"/>
      <c r="Z78" s="207"/>
      <c r="AA78" s="4"/>
      <c r="AB78" s="4"/>
      <c r="AC78" s="4"/>
      <c r="AD78" s="4"/>
      <c r="AE78" s="218" t="s">
        <v>10</v>
      </c>
      <c r="AF78" s="197"/>
      <c r="AG78" s="219" t="str">
        <f>$BM$48</f>
        <v>VFB Schwelm</v>
      </c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20"/>
      <c r="AS78" s="288">
        <f>$BN$48</f>
        <v>0</v>
      </c>
      <c r="AT78" s="289"/>
      <c r="AU78" s="290"/>
      <c r="AV78" s="197">
        <f>$BO$48</f>
        <v>0</v>
      </c>
      <c r="AW78" s="197"/>
      <c r="AX78" s="12" t="s">
        <v>22</v>
      </c>
      <c r="AY78" s="197">
        <f>$BQ$48</f>
        <v>0</v>
      </c>
      <c r="AZ78" s="197"/>
      <c r="BA78" s="205">
        <f>$BR$48</f>
        <v>0</v>
      </c>
      <c r="BB78" s="206"/>
      <c r="BC78" s="207"/>
    </row>
    <row r="79" spans="2:84">
      <c r="B79" s="281" t="s">
        <v>11</v>
      </c>
      <c r="C79" s="198"/>
      <c r="D79" s="282" t="str">
        <f>$BM$40</f>
        <v>SpVg Linderhausen</v>
      </c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4"/>
      <c r="P79" s="202">
        <f>$BN$40</f>
        <v>0</v>
      </c>
      <c r="Q79" s="203"/>
      <c r="R79" s="204"/>
      <c r="S79" s="198">
        <f>$BO$40</f>
        <v>0</v>
      </c>
      <c r="T79" s="198"/>
      <c r="U79" s="13" t="s">
        <v>22</v>
      </c>
      <c r="V79" s="198">
        <f>$BQ$40</f>
        <v>0</v>
      </c>
      <c r="W79" s="198"/>
      <c r="X79" s="199">
        <f>$BR$40</f>
        <v>0</v>
      </c>
      <c r="Y79" s="200"/>
      <c r="Z79" s="201"/>
      <c r="AA79" s="4"/>
      <c r="AB79" s="4"/>
      <c r="AC79" s="4"/>
      <c r="AD79" s="4"/>
      <c r="AE79" s="281" t="s">
        <v>11</v>
      </c>
      <c r="AF79" s="198"/>
      <c r="AG79" s="221" t="str">
        <f>$BM$49</f>
        <v>Hiddinghauser FV</v>
      </c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2"/>
      <c r="AS79" s="202">
        <f>$BN$49</f>
        <v>0</v>
      </c>
      <c r="AT79" s="203"/>
      <c r="AU79" s="204"/>
      <c r="AV79" s="198">
        <f>$BO$49</f>
        <v>0</v>
      </c>
      <c r="AW79" s="198"/>
      <c r="AX79" s="13" t="s">
        <v>22</v>
      </c>
      <c r="AY79" s="198">
        <f>$BQ$49</f>
        <v>0</v>
      </c>
      <c r="AZ79" s="198"/>
      <c r="BA79" s="199">
        <f>$BR$49</f>
        <v>0</v>
      </c>
      <c r="BB79" s="200"/>
      <c r="BC79" s="201"/>
    </row>
    <row r="80" spans="2:84">
      <c r="B80" s="281" t="s">
        <v>12</v>
      </c>
      <c r="C80" s="198"/>
      <c r="D80" s="282" t="str">
        <f>$BM$41</f>
        <v>FSV Gevelsberg I</v>
      </c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4"/>
      <c r="P80" s="202">
        <f>$BN$41</f>
        <v>0</v>
      </c>
      <c r="Q80" s="203"/>
      <c r="R80" s="204"/>
      <c r="S80" s="198">
        <f>$BO$41</f>
        <v>0</v>
      </c>
      <c r="T80" s="198"/>
      <c r="U80" s="13" t="s">
        <v>22</v>
      </c>
      <c r="V80" s="198">
        <f>$BQ$41</f>
        <v>0</v>
      </c>
      <c r="W80" s="198"/>
      <c r="X80" s="199">
        <f>$BR$41</f>
        <v>0</v>
      </c>
      <c r="Y80" s="200"/>
      <c r="Z80" s="201"/>
      <c r="AA80" s="4"/>
      <c r="AB80" s="4"/>
      <c r="AC80" s="4"/>
      <c r="AD80" s="4"/>
      <c r="AE80" s="281" t="s">
        <v>12</v>
      </c>
      <c r="AF80" s="198"/>
      <c r="AG80" s="221" t="str">
        <f>$BM$50</f>
        <v>SC Obersprockhövel</v>
      </c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2"/>
      <c r="AS80" s="202">
        <f>$BN$50</f>
        <v>0</v>
      </c>
      <c r="AT80" s="203"/>
      <c r="AU80" s="204"/>
      <c r="AV80" s="198">
        <f>$BO$50</f>
        <v>0</v>
      </c>
      <c r="AW80" s="198"/>
      <c r="AX80" s="13" t="s">
        <v>22</v>
      </c>
      <c r="AY80" s="198">
        <f>$BQ$50</f>
        <v>0</v>
      </c>
      <c r="AZ80" s="198"/>
      <c r="BA80" s="199">
        <f>$BR$50</f>
        <v>0</v>
      </c>
      <c r="BB80" s="200"/>
      <c r="BC80" s="201"/>
    </row>
    <row r="81" spans="1:56">
      <c r="B81" s="281" t="s">
        <v>13</v>
      </c>
      <c r="C81" s="198"/>
      <c r="D81" s="282" t="str">
        <f>$BM$42</f>
        <v>FC Gevelsberg-Vogelsang</v>
      </c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4"/>
      <c r="P81" s="202">
        <f>$BN$42</f>
        <v>0</v>
      </c>
      <c r="Q81" s="203"/>
      <c r="R81" s="204"/>
      <c r="S81" s="198">
        <f>$BO$42</f>
        <v>0</v>
      </c>
      <c r="T81" s="198"/>
      <c r="U81" s="13" t="s">
        <v>22</v>
      </c>
      <c r="V81" s="198">
        <f>$BQ$42</f>
        <v>0</v>
      </c>
      <c r="W81" s="198"/>
      <c r="X81" s="199">
        <f>$BR$42</f>
        <v>0</v>
      </c>
      <c r="Y81" s="200"/>
      <c r="Z81" s="201"/>
      <c r="AA81" s="4"/>
      <c r="AB81" s="4"/>
      <c r="AC81" s="4"/>
      <c r="AD81" s="4"/>
      <c r="AE81" s="281" t="s">
        <v>13</v>
      </c>
      <c r="AF81" s="198"/>
      <c r="AG81" s="221" t="str">
        <f>$BM$51</f>
        <v>FSV Gevelsberg II</v>
      </c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2"/>
      <c r="AS81" s="202">
        <f>$BN$51</f>
        <v>0</v>
      </c>
      <c r="AT81" s="203"/>
      <c r="AU81" s="204"/>
      <c r="AV81" s="198">
        <f>$BO$51</f>
        <v>0</v>
      </c>
      <c r="AW81" s="198"/>
      <c r="AX81" s="13" t="s">
        <v>22</v>
      </c>
      <c r="AY81" s="198">
        <f>$BQ$51</f>
        <v>0</v>
      </c>
      <c r="AZ81" s="198"/>
      <c r="BA81" s="199">
        <f>$BR$51</f>
        <v>0</v>
      </c>
      <c r="BB81" s="200"/>
      <c r="BC81" s="201"/>
    </row>
    <row r="82" spans="1:56">
      <c r="B82" s="281" t="s">
        <v>14</v>
      </c>
      <c r="C82" s="198"/>
      <c r="D82" s="282" t="str">
        <f>$BM$43</f>
        <v>FSV Gevelsberg III</v>
      </c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4"/>
      <c r="P82" s="202">
        <f>$BN$43</f>
        <v>0</v>
      </c>
      <c r="Q82" s="203"/>
      <c r="R82" s="204"/>
      <c r="S82" s="198">
        <f>$BO$43</f>
        <v>0</v>
      </c>
      <c r="T82" s="198"/>
      <c r="U82" s="13" t="s">
        <v>22</v>
      </c>
      <c r="V82" s="198">
        <f>$BQ$43</f>
        <v>0</v>
      </c>
      <c r="W82" s="198"/>
      <c r="X82" s="199">
        <f>$BR$43</f>
        <v>0</v>
      </c>
      <c r="Y82" s="200"/>
      <c r="Z82" s="201"/>
      <c r="AA82" s="4"/>
      <c r="AB82" s="4"/>
      <c r="AC82" s="4"/>
      <c r="AD82" s="4"/>
      <c r="AE82" s="281" t="s">
        <v>14</v>
      </c>
      <c r="AF82" s="198"/>
      <c r="AG82" s="221" t="str">
        <f>$BM$52</f>
        <v>FC SW Silschede</v>
      </c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02">
        <f>$BN$52</f>
        <v>0</v>
      </c>
      <c r="AT82" s="203"/>
      <c r="AU82" s="204"/>
      <c r="AV82" s="198">
        <f>$BO$52</f>
        <v>0</v>
      </c>
      <c r="AW82" s="198"/>
      <c r="AX82" s="13" t="s">
        <v>22</v>
      </c>
      <c r="AY82" s="198">
        <f>$BQ$52</f>
        <v>0</v>
      </c>
      <c r="AZ82" s="198"/>
      <c r="BA82" s="199">
        <f>$BR$52</f>
        <v>0</v>
      </c>
      <c r="BB82" s="200"/>
      <c r="BC82" s="201"/>
    </row>
    <row r="83" spans="1:56">
      <c r="B83" s="281" t="s">
        <v>33</v>
      </c>
      <c r="C83" s="198"/>
      <c r="D83" s="282" t="str">
        <f>$BM$44</f>
        <v>BW Voerde</v>
      </c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4"/>
      <c r="P83" s="202">
        <f>$BN$44</f>
        <v>0</v>
      </c>
      <c r="Q83" s="203"/>
      <c r="R83" s="204"/>
      <c r="S83" s="198">
        <f>$BO$44</f>
        <v>0</v>
      </c>
      <c r="T83" s="198"/>
      <c r="U83" s="13" t="s">
        <v>22</v>
      </c>
      <c r="V83" s="198">
        <f>$BQ$44</f>
        <v>0</v>
      </c>
      <c r="W83" s="198"/>
      <c r="X83" s="199">
        <f>$BR$44</f>
        <v>0</v>
      </c>
      <c r="Y83" s="200"/>
      <c r="Z83" s="201"/>
      <c r="AA83" s="4"/>
      <c r="AB83" s="4"/>
      <c r="AC83" s="4"/>
      <c r="AD83" s="4"/>
      <c r="AE83" s="281" t="s">
        <v>33</v>
      </c>
      <c r="AF83" s="198"/>
      <c r="AG83" s="221" t="str">
        <f>$BM$53</f>
        <v>SV Herbede II</v>
      </c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2"/>
      <c r="AS83" s="202">
        <f>$BN$53</f>
        <v>0</v>
      </c>
      <c r="AT83" s="203"/>
      <c r="AU83" s="204"/>
      <c r="AV83" s="198">
        <f>$BO$53</f>
        <v>0</v>
      </c>
      <c r="AW83" s="198"/>
      <c r="AX83" s="13" t="s">
        <v>22</v>
      </c>
      <c r="AY83" s="198">
        <f>$BQ$53</f>
        <v>0</v>
      </c>
      <c r="AZ83" s="198"/>
      <c r="BA83" s="199">
        <f>$BR$53</f>
        <v>0</v>
      </c>
      <c r="BB83" s="200"/>
      <c r="BC83" s="201"/>
    </row>
    <row r="84" spans="1:56" ht="13.5" thickBot="1">
      <c r="B84" s="211" t="s">
        <v>34</v>
      </c>
      <c r="C84" s="212"/>
      <c r="D84" s="285" t="str">
        <f>$BM$45</f>
        <v>BW Haspe</v>
      </c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7"/>
      <c r="P84" s="208">
        <f>$BN$45</f>
        <v>0</v>
      </c>
      <c r="Q84" s="209"/>
      <c r="R84" s="210"/>
      <c r="S84" s="212">
        <f>$BO$45</f>
        <v>0</v>
      </c>
      <c r="T84" s="212"/>
      <c r="U84" s="67" t="s">
        <v>22</v>
      </c>
      <c r="V84" s="212">
        <f>$BQ$45</f>
        <v>0</v>
      </c>
      <c r="W84" s="212"/>
      <c r="X84" s="215">
        <f>$BR$45</f>
        <v>0</v>
      </c>
      <c r="Y84" s="216"/>
      <c r="Z84" s="217"/>
      <c r="AA84" s="4"/>
      <c r="AB84" s="4"/>
      <c r="AC84" s="4"/>
      <c r="AD84" s="4"/>
      <c r="AE84" s="211" t="s">
        <v>34</v>
      </c>
      <c r="AF84" s="212"/>
      <c r="AG84" s="213" t="str">
        <f>$BM$54</f>
        <v>Vatanspor Gevelsberg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4"/>
      <c r="AS84" s="208">
        <f>$BN$54</f>
        <v>0</v>
      </c>
      <c r="AT84" s="209"/>
      <c r="AU84" s="210"/>
      <c r="AV84" s="212">
        <f>$BO$54</f>
        <v>0</v>
      </c>
      <c r="AW84" s="212"/>
      <c r="AX84" s="67" t="s">
        <v>22</v>
      </c>
      <c r="AY84" s="212">
        <f>$BQ$54</f>
        <v>0</v>
      </c>
      <c r="AZ84" s="212"/>
      <c r="BA84" s="215">
        <f>$BR$54</f>
        <v>0</v>
      </c>
      <c r="BB84" s="216"/>
      <c r="BC84" s="217"/>
    </row>
    <row r="87" spans="1:56" ht="19.5" customHeight="1">
      <c r="C87" s="72" t="s">
        <v>52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3"/>
    </row>
    <row r="88" spans="1:56" ht="10.5" customHeight="1">
      <c r="A88" s="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3"/>
      <c r="BD88" s="2"/>
    </row>
    <row r="89" spans="1:56" ht="19.5" customHeight="1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 t="s">
        <v>53</v>
      </c>
      <c r="Q89" s="195" t="s">
        <v>55</v>
      </c>
      <c r="R89" s="195"/>
      <c r="S89" s="195"/>
      <c r="T89" s="195"/>
      <c r="U89" s="195"/>
      <c r="V89" s="195"/>
      <c r="W89" s="195"/>
      <c r="X89" s="195"/>
      <c r="Y89" s="72" t="s">
        <v>2</v>
      </c>
      <c r="Z89" s="72"/>
      <c r="AA89" s="72"/>
      <c r="AB89" s="72"/>
      <c r="AC89" s="196">
        <v>42372</v>
      </c>
      <c r="AD89" s="196"/>
      <c r="AE89" s="196"/>
      <c r="AF89" s="196"/>
      <c r="AG89" s="196"/>
      <c r="AH89" s="196"/>
      <c r="AI89" s="196"/>
      <c r="AJ89" s="196"/>
      <c r="AK89" s="72" t="s">
        <v>54</v>
      </c>
      <c r="AL89" s="72"/>
      <c r="AM89" s="72"/>
      <c r="AN89" s="73"/>
      <c r="AO89" s="72"/>
      <c r="AP89" s="72"/>
    </row>
    <row r="90" spans="1:56" ht="15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</row>
    <row r="91" spans="1:56" ht="15.75">
      <c r="C91" s="72"/>
      <c r="D91" s="72"/>
      <c r="E91" s="72"/>
      <c r="F91" s="72"/>
      <c r="G91" s="72"/>
      <c r="H91" s="72"/>
      <c r="I91" s="72"/>
      <c r="J91" s="72"/>
      <c r="K91" s="72"/>
      <c r="L91" s="307" t="s">
        <v>3</v>
      </c>
      <c r="M91" s="307"/>
      <c r="N91" s="307"/>
      <c r="O91" s="307"/>
      <c r="P91" s="307"/>
      <c r="Q91" s="307"/>
      <c r="R91" s="308">
        <v>0.625</v>
      </c>
      <c r="S91" s="308"/>
      <c r="T91" s="308"/>
      <c r="U91" s="308"/>
      <c r="V91" s="308"/>
      <c r="W91" s="73" t="s">
        <v>4</v>
      </c>
      <c r="X91" s="75"/>
      <c r="Y91" s="75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</row>
    <row r="93" spans="1:56" ht="3.75" customHeight="1"/>
    <row r="97" spans="64:80" ht="15" customHeight="1"/>
    <row r="98" spans="64:80"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</row>
    <row r="99" spans="64:80"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</row>
    <row r="100" spans="64:80"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</row>
    <row r="101" spans="64:80" ht="15" customHeight="1"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</row>
    <row r="105" spans="64:80" ht="3.75" customHeight="1"/>
  </sheetData>
  <mergeCells count="537">
    <mergeCell ref="L91:Q91"/>
    <mergeCell ref="R91:V91"/>
    <mergeCell ref="B82:C82"/>
    <mergeCell ref="D82:O82"/>
    <mergeCell ref="P82:R82"/>
    <mergeCell ref="S82:T82"/>
    <mergeCell ref="AY81:AZ81"/>
    <mergeCell ref="BA81:BC81"/>
    <mergeCell ref="V82:W82"/>
    <mergeCell ref="X82:Z82"/>
    <mergeCell ref="AY82:AZ82"/>
    <mergeCell ref="BA82:BC82"/>
    <mergeCell ref="AE81:AF81"/>
    <mergeCell ref="AE82:AF82"/>
    <mergeCell ref="AG82:AR82"/>
    <mergeCell ref="AS82:AU82"/>
    <mergeCell ref="V81:W81"/>
    <mergeCell ref="X81:Z81"/>
    <mergeCell ref="B81:C81"/>
    <mergeCell ref="D81:O81"/>
    <mergeCell ref="P81:R81"/>
    <mergeCell ref="S81:T81"/>
    <mergeCell ref="B83:C83"/>
    <mergeCell ref="D83:O83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B66:C66"/>
    <mergeCell ref="D66:F66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B64:C64"/>
    <mergeCell ref="D64:F64"/>
    <mergeCell ref="G64:I64"/>
    <mergeCell ref="J64:N64"/>
    <mergeCell ref="O64:AD64"/>
    <mergeCell ref="AF64:AV64"/>
    <mergeCell ref="AW64:AX64"/>
    <mergeCell ref="AZ64:BA64"/>
    <mergeCell ref="BB22:BC22"/>
    <mergeCell ref="AW61:AX61"/>
    <mergeCell ref="AZ61:BA61"/>
    <mergeCell ref="BB61:BC61"/>
    <mergeCell ref="B62:C62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J46:N46"/>
    <mergeCell ref="O46:AD46"/>
    <mergeCell ref="AF61:AV61"/>
    <mergeCell ref="BB59:BC59"/>
    <mergeCell ref="AZ60:BA60"/>
    <mergeCell ref="BB60:BC60"/>
    <mergeCell ref="AF60:AV60"/>
    <mergeCell ref="AW60:AX60"/>
    <mergeCell ref="AF59:AV59"/>
    <mergeCell ref="AW59:AX59"/>
    <mergeCell ref="AZ59:BA59"/>
    <mergeCell ref="B21:C21"/>
    <mergeCell ref="B22:C22"/>
    <mergeCell ref="D21:X21"/>
    <mergeCell ref="B61:C61"/>
    <mergeCell ref="D61:F61"/>
    <mergeCell ref="G61:I61"/>
    <mergeCell ref="B63:C63"/>
    <mergeCell ref="D63:F63"/>
    <mergeCell ref="G63:I63"/>
    <mergeCell ref="J63:N63"/>
    <mergeCell ref="O63:AD63"/>
    <mergeCell ref="B60:C60"/>
    <mergeCell ref="D60:F60"/>
    <mergeCell ref="G60:I60"/>
    <mergeCell ref="J60:N60"/>
    <mergeCell ref="O61:AD61"/>
    <mergeCell ref="J61:N61"/>
    <mergeCell ref="O60:AD60"/>
    <mergeCell ref="O59:AD59"/>
    <mergeCell ref="B59:C59"/>
    <mergeCell ref="D59:F59"/>
    <mergeCell ref="G59:I59"/>
    <mergeCell ref="J59:N59"/>
    <mergeCell ref="G51:I51"/>
    <mergeCell ref="AF51:AV51"/>
    <mergeCell ref="AW51:AX51"/>
    <mergeCell ref="AZ51:BA51"/>
    <mergeCell ref="B52:C52"/>
    <mergeCell ref="B51:C51"/>
    <mergeCell ref="D51:F51"/>
    <mergeCell ref="AW53:AX53"/>
    <mergeCell ref="AZ53:BA53"/>
    <mergeCell ref="B54:C54"/>
    <mergeCell ref="D54:F54"/>
    <mergeCell ref="G54:I54"/>
    <mergeCell ref="J54:N54"/>
    <mergeCell ref="O54:AD54"/>
    <mergeCell ref="O53:AD53"/>
    <mergeCell ref="B53:C53"/>
    <mergeCell ref="D53:F53"/>
    <mergeCell ref="G53:I53"/>
    <mergeCell ref="J53:N53"/>
    <mergeCell ref="AG80:AR80"/>
    <mergeCell ref="AE83:AF83"/>
    <mergeCell ref="AE77:AR77"/>
    <mergeCell ref="AS77:AU77"/>
    <mergeCell ref="AV77:AZ77"/>
    <mergeCell ref="BA77:BC77"/>
    <mergeCell ref="J51:N51"/>
    <mergeCell ref="O52:AD52"/>
    <mergeCell ref="O50:AD50"/>
    <mergeCell ref="O51:AD51"/>
    <mergeCell ref="P78:R78"/>
    <mergeCell ref="AE79:AF79"/>
    <mergeCell ref="BB53:BC53"/>
    <mergeCell ref="AF54:AV54"/>
    <mergeCell ref="AW54:AX54"/>
    <mergeCell ref="AZ54:BA54"/>
    <mergeCell ref="BB54:BC54"/>
    <mergeCell ref="AF53:AV53"/>
    <mergeCell ref="J50:N50"/>
    <mergeCell ref="BB51:BC51"/>
    <mergeCell ref="AF52:AV52"/>
    <mergeCell ref="AW52:AX52"/>
    <mergeCell ref="AZ52:BA52"/>
    <mergeCell ref="BB52:BC52"/>
    <mergeCell ref="B84:C84"/>
    <mergeCell ref="A2:AP2"/>
    <mergeCell ref="A3:AP3"/>
    <mergeCell ref="A4:AP4"/>
    <mergeCell ref="B56:BC56"/>
    <mergeCell ref="AF46:AV46"/>
    <mergeCell ref="AW46:AX46"/>
    <mergeCell ref="AZ46:BA46"/>
    <mergeCell ref="BB46:BC46"/>
    <mergeCell ref="D46:F46"/>
    <mergeCell ref="BB20:BC20"/>
    <mergeCell ref="BB47:BC47"/>
    <mergeCell ref="V84:W84"/>
    <mergeCell ref="O47:AD47"/>
    <mergeCell ref="AF47:AV47"/>
    <mergeCell ref="AW47:AX47"/>
    <mergeCell ref="AZ47:BA47"/>
    <mergeCell ref="O48:AD48"/>
    <mergeCell ref="B79:C79"/>
    <mergeCell ref="D79:O79"/>
    <mergeCell ref="P79:R79"/>
    <mergeCell ref="S79:T79"/>
    <mergeCell ref="V79:W79"/>
    <mergeCell ref="AF49:AV49"/>
    <mergeCell ref="D84:O84"/>
    <mergeCell ref="P84:R84"/>
    <mergeCell ref="S84:T84"/>
    <mergeCell ref="X78:Z78"/>
    <mergeCell ref="X80:Z80"/>
    <mergeCell ref="AS78:AU78"/>
    <mergeCell ref="AG83:AR83"/>
    <mergeCell ref="AS83:AU83"/>
    <mergeCell ref="AG20:BA20"/>
    <mergeCell ref="AW49:AX49"/>
    <mergeCell ref="AZ49:BA49"/>
    <mergeCell ref="D52:F52"/>
    <mergeCell ref="G52:I52"/>
    <mergeCell ref="J52:N52"/>
    <mergeCell ref="G66:I66"/>
    <mergeCell ref="J66:N66"/>
    <mergeCell ref="O66:AD66"/>
    <mergeCell ref="AF66:AV66"/>
    <mergeCell ref="AW66:AX66"/>
    <mergeCell ref="AZ66:BA66"/>
    <mergeCell ref="BA84:BC84"/>
    <mergeCell ref="AY84:AZ84"/>
    <mergeCell ref="AV84:AW84"/>
    <mergeCell ref="D78:O78"/>
    <mergeCell ref="AG79:AR79"/>
    <mergeCell ref="S78:T78"/>
    <mergeCell ref="V78:W78"/>
    <mergeCell ref="P83:R83"/>
    <mergeCell ref="S83:T83"/>
    <mergeCell ref="V83:W83"/>
    <mergeCell ref="D45:F45"/>
    <mergeCell ref="G45:I45"/>
    <mergeCell ref="J45:N45"/>
    <mergeCell ref="O45:AD45"/>
    <mergeCell ref="AF45:AV45"/>
    <mergeCell ref="AV82:AW82"/>
    <mergeCell ref="X83:Z83"/>
    <mergeCell ref="B57:BC57"/>
    <mergeCell ref="G46:I46"/>
    <mergeCell ref="X79:Z79"/>
    <mergeCell ref="B78:C78"/>
    <mergeCell ref="B80:C80"/>
    <mergeCell ref="D80:O80"/>
    <mergeCell ref="P80:R80"/>
    <mergeCell ref="S80:T80"/>
    <mergeCell ref="AY83:AZ83"/>
    <mergeCell ref="BA83:BC83"/>
    <mergeCell ref="AE80:AF80"/>
    <mergeCell ref="B77:O77"/>
    <mergeCell ref="P77:R77"/>
    <mergeCell ref="S77:W77"/>
    <mergeCell ref="X77:Z77"/>
    <mergeCell ref="AF48:AV48"/>
    <mergeCell ref="AW48:AX48"/>
    <mergeCell ref="B47:C47"/>
    <mergeCell ref="D47:F47"/>
    <mergeCell ref="G47:I47"/>
    <mergeCell ref="J47:N47"/>
    <mergeCell ref="B48:C48"/>
    <mergeCell ref="D48:F48"/>
    <mergeCell ref="G48:I48"/>
    <mergeCell ref="J48:N48"/>
    <mergeCell ref="AF63:AV63"/>
    <mergeCell ref="AF50:AV50"/>
    <mergeCell ref="B49:C49"/>
    <mergeCell ref="D49:F49"/>
    <mergeCell ref="G49:I49"/>
    <mergeCell ref="J49:N49"/>
    <mergeCell ref="O49:AD49"/>
    <mergeCell ref="B50:C50"/>
    <mergeCell ref="D50:F50"/>
    <mergeCell ref="G50:I50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O29:AD29"/>
    <mergeCell ref="AF29:AV29"/>
    <mergeCell ref="D32:F32"/>
    <mergeCell ref="G32:I32"/>
    <mergeCell ref="J32:N32"/>
    <mergeCell ref="O32:AD32"/>
    <mergeCell ref="AW29:AX29"/>
    <mergeCell ref="AZ29:BA29"/>
    <mergeCell ref="J29:N29"/>
    <mergeCell ref="D30:F30"/>
    <mergeCell ref="G30:I30"/>
    <mergeCell ref="J30:N30"/>
    <mergeCell ref="O30:AD30"/>
    <mergeCell ref="AF30:AV30"/>
    <mergeCell ref="AW30:AX30"/>
    <mergeCell ref="AZ30:BA30"/>
    <mergeCell ref="J31:N31"/>
    <mergeCell ref="O31:AD31"/>
    <mergeCell ref="AF31:AV31"/>
    <mergeCell ref="AW31:AX31"/>
    <mergeCell ref="AZ31:BA31"/>
    <mergeCell ref="AF32:AV32"/>
    <mergeCell ref="AW32:AX32"/>
    <mergeCell ref="AZ32:BA32"/>
    <mergeCell ref="D28:F28"/>
    <mergeCell ref="G28:I28"/>
    <mergeCell ref="D31:F31"/>
    <mergeCell ref="G31:I31"/>
    <mergeCell ref="D33:F33"/>
    <mergeCell ref="G33:I33"/>
    <mergeCell ref="D35:F35"/>
    <mergeCell ref="G35:I35"/>
    <mergeCell ref="D29:F29"/>
    <mergeCell ref="G29:I2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E20:AF20"/>
    <mergeCell ref="O27:AD27"/>
    <mergeCell ref="AF27:AV27"/>
    <mergeCell ref="B27:C27"/>
    <mergeCell ref="D27:F27"/>
    <mergeCell ref="G27:I27"/>
    <mergeCell ref="J27:N27"/>
    <mergeCell ref="B26:C26"/>
    <mergeCell ref="BB26:BC26"/>
    <mergeCell ref="AW26:BA26"/>
    <mergeCell ref="J26:N26"/>
    <mergeCell ref="D26:F26"/>
    <mergeCell ref="G26:I26"/>
    <mergeCell ref="O26:AV26"/>
    <mergeCell ref="B20:C20"/>
    <mergeCell ref="D20:X20"/>
    <mergeCell ref="Y21:Z21"/>
    <mergeCell ref="D22:X22"/>
    <mergeCell ref="Y22:Z22"/>
    <mergeCell ref="AE21:AF21"/>
    <mergeCell ref="AG21:BA21"/>
    <mergeCell ref="BB21:BC21"/>
    <mergeCell ref="AE22:AF22"/>
    <mergeCell ref="AG22:BA22"/>
    <mergeCell ref="B28:C28"/>
    <mergeCell ref="O28:AD28"/>
    <mergeCell ref="AF28:AV28"/>
    <mergeCell ref="J28:N28"/>
    <mergeCell ref="D16:X16"/>
    <mergeCell ref="AL10:AP10"/>
    <mergeCell ref="AG17:BA17"/>
    <mergeCell ref="AG16:BA16"/>
    <mergeCell ref="U10:V10"/>
    <mergeCell ref="B15:Z15"/>
    <mergeCell ref="B16:C16"/>
    <mergeCell ref="AE16:AF16"/>
    <mergeCell ref="Y16:Z16"/>
    <mergeCell ref="B17:C17"/>
    <mergeCell ref="AE15:BC15"/>
    <mergeCell ref="B18:C18"/>
    <mergeCell ref="B19:C19"/>
    <mergeCell ref="D19:X19"/>
    <mergeCell ref="AE19:AF19"/>
    <mergeCell ref="Y19:Z19"/>
    <mergeCell ref="D17:X17"/>
    <mergeCell ref="D18:X18"/>
    <mergeCell ref="Y20:Z20"/>
    <mergeCell ref="AE17:AF1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8:AM8"/>
    <mergeCell ref="X10:AB10"/>
    <mergeCell ref="H10:L10"/>
    <mergeCell ref="AE18:AF18"/>
    <mergeCell ref="Y17:Z17"/>
    <mergeCell ref="Y18:Z18"/>
    <mergeCell ref="BB32:BC32"/>
    <mergeCell ref="AW50:AX50"/>
    <mergeCell ref="AZ50:BA50"/>
    <mergeCell ref="BB50:BC50"/>
    <mergeCell ref="AW63:AX63"/>
    <mergeCell ref="AZ63:BA63"/>
    <mergeCell ref="BB63:BC63"/>
    <mergeCell ref="BB27:BC27"/>
    <mergeCell ref="AW27:AX27"/>
    <mergeCell ref="AZ27:BA27"/>
    <mergeCell ref="AW28:AX28"/>
    <mergeCell ref="AZ28:BA28"/>
    <mergeCell ref="BB28:BC28"/>
    <mergeCell ref="BB29:BC29"/>
    <mergeCell ref="BB30:BC30"/>
    <mergeCell ref="BB31:BC31"/>
    <mergeCell ref="BB49:BC49"/>
    <mergeCell ref="AW45:AX45"/>
    <mergeCell ref="AZ45:BA45"/>
    <mergeCell ref="BB45:BC45"/>
    <mergeCell ref="AZ48:BA48"/>
    <mergeCell ref="BB48:BC48"/>
    <mergeCell ref="Q89:X89"/>
    <mergeCell ref="AC89:AJ89"/>
    <mergeCell ref="AV78:AW78"/>
    <mergeCell ref="AY80:AZ80"/>
    <mergeCell ref="BA80:BC80"/>
    <mergeCell ref="AS79:AU79"/>
    <mergeCell ref="AV79:AW79"/>
    <mergeCell ref="AY78:AZ78"/>
    <mergeCell ref="BA78:BC78"/>
    <mergeCell ref="AY79:AZ79"/>
    <mergeCell ref="BA79:BC79"/>
    <mergeCell ref="AS84:AU84"/>
    <mergeCell ref="AE84:AF84"/>
    <mergeCell ref="AG84:AR84"/>
    <mergeCell ref="X84:Z84"/>
    <mergeCell ref="V80:W80"/>
    <mergeCell ref="AE78:AF78"/>
    <mergeCell ref="AG78:AR78"/>
    <mergeCell ref="AV83:AW83"/>
    <mergeCell ref="AS80:AU80"/>
    <mergeCell ref="AV80:AW80"/>
    <mergeCell ref="AG81:AR81"/>
    <mergeCell ref="AS81:AU81"/>
    <mergeCell ref="AV81:AW81"/>
  </mergeCells>
  <phoneticPr fontId="2" type="noConversion"/>
  <pageMargins left="0.39370078740157483" right="0.39370078740157483" top="0.39370078740157483" bottom="0.39370078740157483" header="0" footer="0"/>
  <pageSetup paperSize="9" scale="92" orientation="portrait" r:id="rId1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7" max="141" man="1"/>
  </colBreaks>
  <drawing r:id="rId2"/>
  <legacyDrawing r:id="rId3"/>
  <controls>
    <control shapeId="1026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L89"/>
  <sheetViews>
    <sheetView tabSelected="1" topLeftCell="A6" zoomScaleNormal="100" workbookViewId="0">
      <selection activeCell="BK20" sqref="BK20"/>
    </sheetView>
  </sheetViews>
  <sheetFormatPr baseColWidth="10" defaultColWidth="1.7109375" defaultRowHeight="12.75"/>
  <cols>
    <col min="1" max="56" width="1.7109375" customWidth="1"/>
    <col min="57" max="64" width="5.7109375" style="123" customWidth="1"/>
    <col min="65" max="73" width="5.7109375" style="122" customWidth="1"/>
    <col min="74" max="80" width="1.7109375" style="121" customWidth="1"/>
    <col min="81" max="84" width="1.7109375" style="120" customWidth="1"/>
    <col min="85" max="102" width="1.7109375" style="119" customWidth="1"/>
  </cols>
  <sheetData>
    <row r="1" spans="1:102" ht="7.5" customHeight="1"/>
    <row r="2" spans="1:102" ht="33">
      <c r="A2" s="294" t="s">
        <v>35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2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4"/>
    </row>
    <row r="3" spans="1:102" s="14" customFormat="1" ht="27">
      <c r="A3" s="280" t="s">
        <v>61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5"/>
      <c r="AR3" s="26"/>
      <c r="AT3" s="26"/>
      <c r="AU3" s="26" t="s">
        <v>87</v>
      </c>
      <c r="AV3" s="26"/>
      <c r="AW3" s="26"/>
      <c r="AX3" s="26"/>
      <c r="AY3" s="26"/>
      <c r="AZ3" s="26"/>
      <c r="BA3" s="26"/>
      <c r="BB3" s="26"/>
      <c r="BC3" s="27"/>
      <c r="BE3" s="168"/>
      <c r="BF3" s="168"/>
      <c r="BG3" s="168"/>
      <c r="BH3" s="168"/>
      <c r="BI3" s="168"/>
      <c r="BJ3" s="168"/>
      <c r="BK3" s="168"/>
      <c r="BL3" s="168"/>
      <c r="BM3" s="167"/>
      <c r="BN3" s="167"/>
      <c r="BO3" s="167"/>
      <c r="BP3" s="167"/>
      <c r="BQ3" s="167"/>
      <c r="BR3" s="167"/>
      <c r="BS3" s="167"/>
      <c r="BT3" s="167"/>
      <c r="BU3" s="167"/>
      <c r="BV3" s="166"/>
      <c r="BW3" s="166"/>
      <c r="BX3" s="166"/>
      <c r="BY3" s="166"/>
      <c r="BZ3" s="166"/>
      <c r="CA3" s="166"/>
      <c r="CB3" s="166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</row>
    <row r="4" spans="1:102" s="133" customFormat="1" ht="15">
      <c r="A4" s="314" t="s">
        <v>60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163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1"/>
      <c r="BE4" s="137"/>
      <c r="BF4" s="137"/>
      <c r="BG4" s="137"/>
      <c r="BH4" s="137"/>
      <c r="BI4" s="137"/>
      <c r="BJ4" s="137"/>
      <c r="BK4" s="137"/>
      <c r="BL4" s="137"/>
      <c r="BM4" s="136"/>
      <c r="BN4" s="136"/>
      <c r="BO4" s="136"/>
      <c r="BP4" s="136"/>
      <c r="BQ4" s="136"/>
      <c r="BR4" s="136"/>
      <c r="BS4" s="136"/>
      <c r="BT4" s="136"/>
      <c r="BU4" s="136"/>
      <c r="BV4" s="135"/>
      <c r="BW4" s="135"/>
      <c r="BX4" s="135"/>
      <c r="BY4" s="135"/>
      <c r="BZ4" s="135"/>
      <c r="CA4" s="135"/>
      <c r="CB4" s="135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</row>
    <row r="5" spans="1:102" s="133" customFormat="1" ht="6" customHeight="1">
      <c r="AQ5" s="163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1"/>
      <c r="BE5" s="137"/>
      <c r="BF5" s="137"/>
      <c r="BG5" s="137"/>
      <c r="BH5" s="137"/>
      <c r="BI5" s="137"/>
      <c r="BJ5" s="137"/>
      <c r="BK5" s="137"/>
      <c r="BL5" s="137"/>
      <c r="BM5" s="136"/>
      <c r="BN5" s="136"/>
      <c r="BO5" s="136"/>
      <c r="BP5" s="136"/>
      <c r="BQ5" s="136"/>
      <c r="BR5" s="136"/>
      <c r="BS5" s="136"/>
      <c r="BT5" s="136"/>
      <c r="BU5" s="136"/>
      <c r="BV5" s="135"/>
      <c r="BW5" s="135"/>
      <c r="BX5" s="135"/>
      <c r="BY5" s="135"/>
      <c r="BZ5" s="135"/>
      <c r="CA5" s="135"/>
      <c r="CB5" s="135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</row>
    <row r="6" spans="1:102" s="133" customFormat="1" ht="15.75">
      <c r="L6" s="164" t="s">
        <v>0</v>
      </c>
      <c r="M6" s="346" t="str">
        <f>Deckblatt!$W$37</f>
        <v>Sonntag</v>
      </c>
      <c r="N6" s="346"/>
      <c r="O6" s="346"/>
      <c r="P6" s="346"/>
      <c r="Q6" s="346"/>
      <c r="R6" s="346"/>
      <c r="S6" s="346"/>
      <c r="T6" s="346"/>
      <c r="U6" s="133" t="s">
        <v>2</v>
      </c>
      <c r="Y6" s="347">
        <v>42372</v>
      </c>
      <c r="Z6" s="347"/>
      <c r="AA6" s="347"/>
      <c r="AB6" s="347"/>
      <c r="AC6" s="347"/>
      <c r="AD6" s="347"/>
      <c r="AE6" s="347"/>
      <c r="AF6" s="347"/>
      <c r="AQ6" s="163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1"/>
      <c r="BE6" s="137"/>
      <c r="BF6" s="137"/>
      <c r="BG6" s="137"/>
      <c r="BH6" s="137"/>
      <c r="BI6" s="137"/>
      <c r="BJ6" s="137"/>
      <c r="BK6" s="137"/>
      <c r="BL6" s="137"/>
      <c r="BM6" s="136"/>
      <c r="BN6" s="136"/>
      <c r="BO6" s="136"/>
      <c r="BP6" s="136"/>
      <c r="BQ6" s="136"/>
      <c r="BR6" s="136"/>
      <c r="BS6" s="136"/>
      <c r="BT6" s="136"/>
      <c r="BU6" s="136"/>
      <c r="BV6" s="135"/>
      <c r="BW6" s="135"/>
      <c r="BX6" s="135"/>
      <c r="BY6" s="135"/>
      <c r="BZ6" s="135"/>
      <c r="CA6" s="135"/>
      <c r="CB6" s="135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</row>
    <row r="7" spans="1:102" s="133" customFormat="1" ht="6" customHeight="1">
      <c r="AQ7" s="163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1"/>
      <c r="BE7" s="137"/>
      <c r="BF7" s="137"/>
      <c r="BG7" s="137"/>
      <c r="BH7" s="137"/>
      <c r="BI7" s="137"/>
      <c r="BJ7" s="137"/>
      <c r="BK7" s="137"/>
      <c r="BL7" s="137"/>
      <c r="BM7" s="136"/>
      <c r="BN7" s="136"/>
      <c r="BO7" s="136"/>
      <c r="BP7" s="136"/>
      <c r="BQ7" s="136"/>
      <c r="BR7" s="136"/>
      <c r="BS7" s="136"/>
      <c r="BT7" s="136"/>
      <c r="BU7" s="136"/>
      <c r="BV7" s="135"/>
      <c r="BW7" s="135"/>
      <c r="BX7" s="135"/>
      <c r="BY7" s="135"/>
      <c r="BZ7" s="135"/>
      <c r="CA7" s="135"/>
      <c r="CB7" s="135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</row>
    <row r="8" spans="1:102" s="133" customFormat="1" ht="15">
      <c r="B8" s="350" t="s">
        <v>89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Q8" s="160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8"/>
      <c r="BE8" s="137"/>
      <c r="BF8" s="137"/>
      <c r="BG8" s="137"/>
      <c r="BH8" s="137"/>
      <c r="BI8" s="137"/>
      <c r="BJ8" s="137"/>
      <c r="BK8" s="137"/>
      <c r="BL8" s="137"/>
      <c r="BM8" s="136"/>
      <c r="BN8" s="136"/>
      <c r="BO8" s="136"/>
      <c r="BP8" s="136"/>
      <c r="BQ8" s="136"/>
      <c r="BR8" s="136"/>
      <c r="BS8" s="136"/>
      <c r="BT8" s="136"/>
      <c r="BU8" s="136"/>
      <c r="BV8" s="135"/>
      <c r="BW8" s="135"/>
      <c r="BX8" s="135"/>
      <c r="BY8" s="135"/>
      <c r="BZ8" s="135"/>
      <c r="CA8" s="135"/>
      <c r="CB8" s="135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</row>
    <row r="9" spans="1:102" s="133" customFormat="1" ht="6" customHeight="1">
      <c r="BE9" s="137"/>
      <c r="BF9" s="137"/>
      <c r="BG9" s="137"/>
      <c r="BH9" s="137"/>
      <c r="BI9" s="137"/>
      <c r="BJ9" s="137"/>
      <c r="BK9" s="137"/>
      <c r="BL9" s="137"/>
      <c r="BM9" s="136"/>
      <c r="BN9" s="136"/>
      <c r="BO9" s="136"/>
      <c r="BP9" s="136"/>
      <c r="BQ9" s="136"/>
      <c r="BR9" s="136"/>
      <c r="BS9" s="136"/>
      <c r="BT9" s="136"/>
      <c r="BU9" s="136"/>
      <c r="BV9" s="135"/>
      <c r="BW9" s="135"/>
      <c r="BX9" s="135"/>
      <c r="BY9" s="135"/>
      <c r="BZ9" s="135"/>
      <c r="CA9" s="135"/>
      <c r="CB9" s="135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</row>
    <row r="10" spans="1:102" s="133" customFormat="1" ht="15.75">
      <c r="G10" s="6" t="s">
        <v>3</v>
      </c>
      <c r="H10" s="352">
        <v>0.625</v>
      </c>
      <c r="I10" s="352"/>
      <c r="J10" s="352"/>
      <c r="K10" s="352"/>
      <c r="L10" s="352"/>
      <c r="M10" s="7" t="s">
        <v>4</v>
      </c>
      <c r="T10" s="6" t="s">
        <v>5</v>
      </c>
      <c r="U10" s="353">
        <v>1</v>
      </c>
      <c r="V10" s="353"/>
      <c r="W10" s="138" t="s">
        <v>32</v>
      </c>
      <c r="X10" s="351">
        <v>6.9444444444444441E-3</v>
      </c>
      <c r="Y10" s="351"/>
      <c r="Z10" s="351"/>
      <c r="AA10" s="351"/>
      <c r="AB10" s="351"/>
      <c r="AC10" t="s">
        <v>7</v>
      </c>
      <c r="AK10" s="6" t="s">
        <v>8</v>
      </c>
      <c r="AL10" s="351">
        <v>2.0833333333333333E-3</v>
      </c>
      <c r="AM10" s="351"/>
      <c r="AN10" s="351"/>
      <c r="AO10" s="351"/>
      <c r="AP10" s="351"/>
      <c r="AQ10" s="7" t="s">
        <v>7</v>
      </c>
      <c r="BE10" s="137"/>
      <c r="BF10" s="137"/>
      <c r="BG10" s="137"/>
      <c r="BH10" s="137"/>
      <c r="BI10" s="137"/>
      <c r="BJ10" s="137"/>
      <c r="BK10" s="137"/>
      <c r="BL10" s="137"/>
      <c r="BM10" s="136"/>
      <c r="BN10" s="136"/>
      <c r="BO10" s="136"/>
      <c r="BP10" s="136"/>
      <c r="BQ10" s="136"/>
      <c r="BR10" s="136"/>
      <c r="BS10" s="136"/>
      <c r="BT10" s="136"/>
      <c r="BU10" s="136"/>
      <c r="BV10" s="135"/>
      <c r="BW10" s="135"/>
      <c r="BX10" s="135"/>
      <c r="BY10" s="135"/>
      <c r="BZ10" s="135"/>
      <c r="CA10" s="135"/>
      <c r="CB10" s="135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</row>
    <row r="11" spans="1:102" ht="9" customHeight="1"/>
    <row r="12" spans="1:102" ht="6" customHeight="1"/>
    <row r="13" spans="1:102">
      <c r="B13" s="128" t="s">
        <v>86</v>
      </c>
    </row>
    <row r="14" spans="1:102" ht="6" customHeight="1" thickBot="1"/>
    <row r="15" spans="1:102" ht="16.5" thickBot="1">
      <c r="B15" s="252" t="s">
        <v>79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348"/>
      <c r="Z15" s="349"/>
      <c r="AE15" s="252" t="s">
        <v>78</v>
      </c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348"/>
      <c r="BC15" s="349"/>
    </row>
    <row r="16" spans="1:102" ht="15">
      <c r="B16" s="330" t="s">
        <v>10</v>
      </c>
      <c r="C16" s="331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3"/>
      <c r="Z16" s="234"/>
      <c r="AE16" s="330" t="s">
        <v>10</v>
      </c>
      <c r="AF16" s="331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3"/>
      <c r="BC16" s="234"/>
    </row>
    <row r="17" spans="2:84" customFormat="1" ht="9" customHeight="1">
      <c r="B17" s="330"/>
      <c r="C17" s="331"/>
      <c r="D17" s="341" t="s">
        <v>85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233"/>
      <c r="Z17" s="234"/>
      <c r="AE17" s="330"/>
      <c r="AF17" s="331"/>
      <c r="AG17" s="341" t="s">
        <v>84</v>
      </c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233"/>
      <c r="BC17" s="234"/>
      <c r="BE17" s="123"/>
      <c r="BF17" s="123"/>
      <c r="BG17" s="123"/>
      <c r="BH17" s="123"/>
      <c r="BI17" s="123"/>
      <c r="BJ17" s="123"/>
      <c r="BK17" s="123"/>
      <c r="BL17" s="123"/>
      <c r="BM17" s="122"/>
      <c r="BN17" s="122"/>
      <c r="BO17" s="122"/>
      <c r="BP17" s="122"/>
      <c r="BQ17" s="122"/>
      <c r="BR17" s="122"/>
      <c r="BS17" s="122"/>
      <c r="BT17" s="122"/>
      <c r="BU17" s="122"/>
      <c r="BV17" s="121"/>
      <c r="BW17" s="121"/>
      <c r="BX17" s="121"/>
      <c r="BY17" s="121"/>
      <c r="BZ17" s="121"/>
      <c r="CA17" s="121"/>
      <c r="CB17" s="121"/>
      <c r="CC17" s="120"/>
      <c r="CD17" s="120"/>
      <c r="CE17" s="120"/>
      <c r="CF17" s="120"/>
    </row>
    <row r="18" spans="2:84" customFormat="1" ht="15">
      <c r="B18" s="334" t="s">
        <v>11</v>
      </c>
      <c r="C18" s="335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42"/>
      <c r="Z18" s="343"/>
      <c r="AE18" s="334" t="s">
        <v>11</v>
      </c>
      <c r="AF18" s="335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42"/>
      <c r="BC18" s="343"/>
      <c r="BE18" s="123"/>
      <c r="BF18" s="123"/>
      <c r="BG18" s="123"/>
      <c r="BH18" s="123"/>
      <c r="BI18" s="123"/>
      <c r="BJ18" s="123"/>
      <c r="BK18" s="123"/>
      <c r="BL18" s="123"/>
      <c r="BM18" s="122"/>
      <c r="BN18" s="122"/>
      <c r="BO18" s="122"/>
      <c r="BP18" s="122"/>
      <c r="BQ18" s="122"/>
      <c r="BR18" s="122"/>
      <c r="BS18" s="122"/>
      <c r="BT18" s="122"/>
      <c r="BU18" s="122"/>
      <c r="BV18" s="121"/>
      <c r="BW18" s="121"/>
      <c r="BX18" s="121"/>
      <c r="BY18" s="121"/>
      <c r="BZ18" s="121"/>
      <c r="CA18" s="121"/>
      <c r="CB18" s="121"/>
      <c r="CC18" s="120"/>
      <c r="CD18" s="120"/>
      <c r="CE18" s="120"/>
      <c r="CF18" s="120"/>
    </row>
    <row r="19" spans="2:84" customFormat="1" ht="9" customHeight="1">
      <c r="B19" s="336"/>
      <c r="C19" s="337"/>
      <c r="D19" s="339" t="s">
        <v>82</v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44"/>
      <c r="Z19" s="345"/>
      <c r="AE19" s="336"/>
      <c r="AF19" s="337"/>
      <c r="AG19" s="339" t="s">
        <v>83</v>
      </c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44"/>
      <c r="BC19" s="345"/>
      <c r="BE19" s="123"/>
      <c r="BF19" s="123"/>
      <c r="BG19" s="123"/>
      <c r="BH19" s="123"/>
      <c r="BI19" s="123"/>
      <c r="BJ19" s="123"/>
      <c r="BK19" s="123"/>
      <c r="BL19" s="123"/>
      <c r="BM19" s="122"/>
      <c r="BN19" s="122"/>
      <c r="BO19" s="122"/>
      <c r="BP19" s="122"/>
      <c r="BQ19" s="122"/>
      <c r="BR19" s="122"/>
      <c r="BS19" s="122"/>
      <c r="BT19" s="122"/>
      <c r="BU19" s="122"/>
      <c r="BV19" s="121"/>
      <c r="BW19" s="121"/>
      <c r="BX19" s="121"/>
      <c r="BY19" s="121"/>
      <c r="BZ19" s="121"/>
      <c r="CA19" s="121"/>
      <c r="CB19" s="121"/>
      <c r="CC19" s="120"/>
      <c r="CD19" s="120"/>
      <c r="CE19" s="120"/>
      <c r="CF19" s="120"/>
    </row>
    <row r="20" spans="2:84" customFormat="1" ht="15">
      <c r="B20" s="334" t="s">
        <v>12</v>
      </c>
      <c r="C20" s="335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42"/>
      <c r="Z20" s="343"/>
      <c r="AE20" s="334" t="s">
        <v>12</v>
      </c>
      <c r="AF20" s="335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42"/>
      <c r="BC20" s="343"/>
      <c r="BE20" s="123"/>
      <c r="BF20" s="123"/>
      <c r="BG20" s="123"/>
      <c r="BH20" s="123"/>
      <c r="BI20" s="123"/>
      <c r="BJ20" s="123"/>
      <c r="BK20" s="123"/>
      <c r="BL20" s="123"/>
      <c r="BM20" s="122"/>
      <c r="BN20" s="122"/>
      <c r="BO20" s="122"/>
      <c r="BP20" s="122"/>
      <c r="BQ20" s="122"/>
      <c r="BR20" s="122"/>
      <c r="BS20" s="122"/>
      <c r="BT20" s="122"/>
      <c r="BU20" s="122"/>
      <c r="BV20" s="121"/>
      <c r="BW20" s="121"/>
      <c r="BX20" s="121"/>
      <c r="BY20" s="121"/>
      <c r="BZ20" s="121"/>
      <c r="CA20" s="121"/>
      <c r="CB20" s="121"/>
      <c r="CC20" s="120"/>
      <c r="CD20" s="120"/>
      <c r="CE20" s="120"/>
      <c r="CF20" s="120"/>
    </row>
    <row r="21" spans="2:84" customFormat="1" ht="9" customHeight="1">
      <c r="B21" s="336"/>
      <c r="C21" s="337"/>
      <c r="D21" s="339" t="s">
        <v>90</v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44"/>
      <c r="Z21" s="345"/>
      <c r="AE21" s="336"/>
      <c r="AF21" s="337"/>
      <c r="AG21" s="339" t="s">
        <v>92</v>
      </c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4"/>
      <c r="BC21" s="345"/>
      <c r="BE21" s="123"/>
      <c r="BF21" s="123"/>
      <c r="BG21" s="123"/>
      <c r="BH21" s="123"/>
      <c r="BI21" s="123"/>
      <c r="BJ21" s="123"/>
      <c r="BK21" s="123"/>
      <c r="BL21" s="123"/>
      <c r="BM21" s="122"/>
      <c r="BN21" s="122"/>
      <c r="BO21" s="122"/>
      <c r="BP21" s="122"/>
      <c r="BQ21" s="122"/>
      <c r="BR21" s="122"/>
      <c r="BS21" s="122"/>
      <c r="BT21" s="122"/>
      <c r="BU21" s="122"/>
      <c r="BV21" s="121"/>
      <c r="BW21" s="121"/>
      <c r="BX21" s="121"/>
      <c r="BY21" s="121"/>
      <c r="BZ21" s="121"/>
      <c r="CA21" s="121"/>
      <c r="CB21" s="121"/>
      <c r="CC21" s="120"/>
      <c r="CD21" s="120"/>
      <c r="CE21" s="120"/>
      <c r="CF21" s="120"/>
    </row>
    <row r="22" spans="2:84" customFormat="1" ht="15">
      <c r="B22" s="330" t="s">
        <v>13</v>
      </c>
      <c r="C22" s="331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3"/>
      <c r="Z22" s="234"/>
      <c r="AE22" s="330" t="s">
        <v>13</v>
      </c>
      <c r="AF22" s="331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3"/>
      <c r="BC22" s="234"/>
      <c r="BE22" s="123"/>
      <c r="BF22" s="123"/>
      <c r="BG22" s="123"/>
      <c r="BH22" s="123"/>
      <c r="BI22" s="123"/>
      <c r="BJ22" s="123"/>
      <c r="BK22" s="123"/>
      <c r="BL22" s="123"/>
      <c r="BM22" s="122"/>
      <c r="BN22" s="122"/>
      <c r="BO22" s="122"/>
      <c r="BP22" s="122"/>
      <c r="BQ22" s="122"/>
      <c r="BR22" s="122"/>
      <c r="BS22" s="122"/>
      <c r="BT22" s="122"/>
      <c r="BU22" s="122"/>
      <c r="BV22" s="121"/>
      <c r="BW22" s="121"/>
      <c r="BX22" s="121"/>
      <c r="BY22" s="121"/>
      <c r="BZ22" s="121"/>
      <c r="CA22" s="121"/>
      <c r="CB22" s="121"/>
      <c r="CC22" s="120"/>
      <c r="CD22" s="120"/>
      <c r="CE22" s="120"/>
      <c r="CF22" s="120"/>
    </row>
    <row r="23" spans="2:84" customFormat="1" ht="9" customHeight="1" thickBot="1">
      <c r="B23" s="332"/>
      <c r="C23" s="333"/>
      <c r="D23" s="309" t="s">
        <v>91</v>
      </c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269"/>
      <c r="Z23" s="270"/>
      <c r="AE23" s="332"/>
      <c r="AF23" s="333"/>
      <c r="AG23" s="309" t="s">
        <v>93</v>
      </c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269"/>
      <c r="BC23" s="270"/>
      <c r="BE23" s="123"/>
      <c r="BF23" s="123"/>
      <c r="BG23" s="123"/>
      <c r="BH23" s="123"/>
      <c r="BI23" s="123"/>
      <c r="BJ23" s="123"/>
      <c r="BK23" s="123"/>
      <c r="BL23" s="123"/>
      <c r="BM23" s="122"/>
      <c r="BN23" s="122"/>
      <c r="BO23" s="122"/>
      <c r="BP23" s="122"/>
      <c r="BQ23" s="122"/>
      <c r="BR23" s="122"/>
      <c r="BS23" s="122"/>
      <c r="BT23" s="122"/>
      <c r="BU23" s="122"/>
      <c r="BV23" s="121"/>
      <c r="BW23" s="121"/>
      <c r="BX23" s="121"/>
      <c r="BY23" s="121"/>
      <c r="BZ23" s="121"/>
      <c r="CA23" s="121"/>
      <c r="CB23" s="121"/>
      <c r="CC23" s="120"/>
      <c r="CD23" s="120"/>
      <c r="CE23" s="120"/>
      <c r="CF23" s="120"/>
    </row>
    <row r="25" spans="2:84" customFormat="1">
      <c r="B25" s="128" t="s">
        <v>81</v>
      </c>
      <c r="BE25" s="123"/>
      <c r="BF25" s="123"/>
      <c r="BG25" s="123"/>
      <c r="BH25" s="123"/>
      <c r="BI25" s="123"/>
      <c r="BJ25" s="123"/>
      <c r="BK25" s="123"/>
      <c r="BL25" s="123"/>
      <c r="BM25" s="122"/>
      <c r="BN25" s="122"/>
      <c r="BO25" s="122"/>
      <c r="BP25" s="122"/>
      <c r="BQ25" s="122"/>
      <c r="BR25" s="122"/>
      <c r="BS25" s="122"/>
      <c r="BT25" s="122"/>
      <c r="BU25" s="122"/>
      <c r="BV25" s="121"/>
      <c r="BW25" s="121"/>
      <c r="BX25" s="121"/>
      <c r="BY25" s="121"/>
      <c r="BZ25" s="121"/>
      <c r="CA25" s="121"/>
      <c r="CB25" s="121"/>
      <c r="CC25" s="120"/>
      <c r="CD25" s="120"/>
      <c r="CE25" s="120"/>
      <c r="CF25" s="120"/>
    </row>
    <row r="26" spans="2:84" customFormat="1" ht="6" customHeight="1" thickBot="1">
      <c r="BE26" s="123"/>
      <c r="BF26" s="123"/>
      <c r="BG26" s="123"/>
      <c r="BH26" s="123"/>
      <c r="BI26" s="123"/>
      <c r="BJ26" s="123"/>
      <c r="BK26" s="123"/>
      <c r="BL26" s="123"/>
      <c r="BM26" s="122"/>
      <c r="BN26" s="122"/>
      <c r="BO26" s="122"/>
      <c r="BP26" s="122"/>
      <c r="BQ26" s="122"/>
      <c r="BR26" s="122"/>
      <c r="BS26" s="122"/>
      <c r="BT26" s="122"/>
      <c r="BU26" s="122"/>
      <c r="BV26" s="121"/>
      <c r="BW26" s="121"/>
      <c r="BX26" s="121"/>
      <c r="BY26" s="121"/>
      <c r="BZ26" s="121"/>
      <c r="CA26" s="121"/>
      <c r="CB26" s="121"/>
      <c r="CC26" s="120"/>
      <c r="CD26" s="120"/>
      <c r="CE26" s="120"/>
      <c r="CF26" s="120"/>
    </row>
    <row r="27" spans="2:84" s="4" customFormat="1" ht="16.5" customHeight="1" thickBot="1">
      <c r="B27" s="262" t="s">
        <v>17</v>
      </c>
      <c r="C27" s="263"/>
      <c r="D27" s="264"/>
      <c r="E27" s="266"/>
      <c r="F27" s="267"/>
      <c r="G27" s="264" t="s">
        <v>18</v>
      </c>
      <c r="H27" s="266"/>
      <c r="I27" s="267"/>
      <c r="J27" s="264" t="s">
        <v>20</v>
      </c>
      <c r="K27" s="266"/>
      <c r="L27" s="266"/>
      <c r="M27" s="266"/>
      <c r="N27" s="267"/>
      <c r="O27" s="264" t="s">
        <v>21</v>
      </c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7"/>
      <c r="AW27" s="264" t="s">
        <v>24</v>
      </c>
      <c r="AX27" s="266"/>
      <c r="AY27" s="266"/>
      <c r="AZ27" s="266"/>
      <c r="BA27" s="267"/>
      <c r="BB27" s="356"/>
      <c r="BC27" s="357"/>
      <c r="BE27" s="146"/>
      <c r="BF27" s="157" t="s">
        <v>31</v>
      </c>
      <c r="BG27" s="156"/>
      <c r="BH27" s="15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5"/>
      <c r="BW27" s="145"/>
      <c r="BX27" s="145"/>
      <c r="BY27" s="145"/>
      <c r="BZ27" s="145"/>
      <c r="CA27" s="145"/>
      <c r="CB27" s="145"/>
      <c r="CC27" s="144"/>
      <c r="CD27" s="144"/>
      <c r="CE27" s="144"/>
      <c r="CF27" s="144"/>
    </row>
    <row r="28" spans="2:84" s="5" customFormat="1" ht="18" customHeight="1">
      <c r="B28" s="273">
        <v>25</v>
      </c>
      <c r="C28" s="274"/>
      <c r="D28" s="274"/>
      <c r="E28" s="274"/>
      <c r="F28" s="274"/>
      <c r="G28" s="274">
        <v>1</v>
      </c>
      <c r="H28" s="274"/>
      <c r="I28" s="274"/>
      <c r="J28" s="328">
        <f>$H$10</f>
        <v>0.625</v>
      </c>
      <c r="K28" s="328"/>
      <c r="L28" s="328"/>
      <c r="M28" s="328"/>
      <c r="N28" s="329"/>
      <c r="O28" s="275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71" t="s">
        <v>23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327"/>
      <c r="AW28" s="231"/>
      <c r="AX28" s="277"/>
      <c r="AY28" s="71" t="s">
        <v>22</v>
      </c>
      <c r="AZ28" s="277"/>
      <c r="BA28" s="278"/>
      <c r="BB28" s="310"/>
      <c r="BC28" s="311"/>
      <c r="BE28" s="146"/>
      <c r="BF28" s="143" t="str">
        <f t="shared" ref="BF28:BF39" si="0">IF(ISBLANK(AW28),"0",IF(AW28&gt;AZ28,3,IF(AW28=AZ28,1,0)))</f>
        <v>0</v>
      </c>
      <c r="BG28" s="143" t="s">
        <v>22</v>
      </c>
      <c r="BH28" s="143" t="str">
        <f t="shared" ref="BH28:BH39" si="1">IF(ISBLANK(AZ28),"0",IF(AZ28&gt;AW28,3,IF(AZ28=AW28,1,0)))</f>
        <v>0</v>
      </c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5"/>
      <c r="BW28" s="145"/>
      <c r="BX28" s="145"/>
      <c r="BY28" s="145"/>
      <c r="BZ28" s="145"/>
      <c r="CA28" s="145"/>
      <c r="CB28" s="145"/>
    </row>
    <row r="29" spans="2:84" s="4" customFormat="1" ht="18" customHeight="1" thickBot="1">
      <c r="B29" s="302">
        <v>26</v>
      </c>
      <c r="C29" s="303"/>
      <c r="D29" s="303"/>
      <c r="E29" s="303"/>
      <c r="F29" s="303"/>
      <c r="G29" s="303">
        <v>1</v>
      </c>
      <c r="H29" s="303"/>
      <c r="I29" s="303"/>
      <c r="J29" s="340">
        <f>J28+$U$10*$X$10+$AL$10</f>
        <v>0.63402777777777775</v>
      </c>
      <c r="K29" s="340"/>
      <c r="L29" s="340"/>
      <c r="M29" s="340"/>
      <c r="N29" s="324"/>
      <c r="O29" s="30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69" t="s">
        <v>23</v>
      </c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7"/>
      <c r="AW29" s="298"/>
      <c r="AX29" s="299"/>
      <c r="AY29" s="69" t="s">
        <v>22</v>
      </c>
      <c r="AZ29" s="299"/>
      <c r="BA29" s="300"/>
      <c r="BB29" s="312"/>
      <c r="BC29" s="313"/>
      <c r="BE29" s="146"/>
      <c r="BF29" s="143" t="str">
        <f t="shared" si="0"/>
        <v>0</v>
      </c>
      <c r="BG29" s="143" t="s">
        <v>22</v>
      </c>
      <c r="BH29" s="143" t="str">
        <f t="shared" si="1"/>
        <v>0</v>
      </c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5"/>
      <c r="BW29" s="145"/>
      <c r="BX29" s="145"/>
      <c r="BY29" s="145"/>
      <c r="BZ29" s="145"/>
      <c r="CA29" s="145"/>
      <c r="CB29" s="145"/>
      <c r="CC29" s="144"/>
      <c r="CD29" s="144"/>
      <c r="CE29" s="144"/>
      <c r="CF29" s="144"/>
    </row>
    <row r="30" spans="2:84" s="4" customFormat="1" ht="18" customHeight="1">
      <c r="B30" s="273">
        <v>27</v>
      </c>
      <c r="C30" s="274"/>
      <c r="D30" s="274"/>
      <c r="E30" s="274"/>
      <c r="F30" s="274"/>
      <c r="G30" s="274">
        <v>2</v>
      </c>
      <c r="H30" s="274"/>
      <c r="I30" s="274"/>
      <c r="J30" s="321">
        <f>J29+$X$10+$AL$10</f>
        <v>0.64305555555555549</v>
      </c>
      <c r="K30" s="322"/>
      <c r="L30" s="322"/>
      <c r="M30" s="322"/>
      <c r="N30" s="323"/>
      <c r="O30" s="275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71" t="s">
        <v>23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327"/>
      <c r="AW30" s="231"/>
      <c r="AX30" s="277"/>
      <c r="AY30" s="71" t="s">
        <v>22</v>
      </c>
      <c r="AZ30" s="277"/>
      <c r="BA30" s="278"/>
      <c r="BB30" s="310"/>
      <c r="BC30" s="311"/>
      <c r="BE30" s="146"/>
      <c r="BF30" s="143" t="str">
        <f t="shared" si="0"/>
        <v>0</v>
      </c>
      <c r="BG30" s="143" t="s">
        <v>22</v>
      </c>
      <c r="BH30" s="143" t="str">
        <f t="shared" si="1"/>
        <v>0</v>
      </c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5"/>
      <c r="BW30" s="145"/>
      <c r="BX30" s="145"/>
      <c r="BY30" s="145"/>
      <c r="BZ30" s="145"/>
      <c r="CA30" s="145"/>
      <c r="CB30" s="145"/>
      <c r="CC30" s="144"/>
      <c r="CD30" s="144"/>
      <c r="CE30" s="144"/>
      <c r="CF30" s="144"/>
    </row>
    <row r="31" spans="2:84" s="4" customFormat="1" ht="18" customHeight="1" thickBot="1">
      <c r="B31" s="302">
        <v>28</v>
      </c>
      <c r="C31" s="303"/>
      <c r="D31" s="303"/>
      <c r="E31" s="303"/>
      <c r="F31" s="303"/>
      <c r="G31" s="303">
        <v>2</v>
      </c>
      <c r="H31" s="303"/>
      <c r="I31" s="303"/>
      <c r="J31" s="324">
        <f>J30+$U$10*$X$10+$AL$10</f>
        <v>0.65208333333333324</v>
      </c>
      <c r="K31" s="325"/>
      <c r="L31" s="325"/>
      <c r="M31" s="325"/>
      <c r="N31" s="326"/>
      <c r="O31" s="30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69" t="s">
        <v>23</v>
      </c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7"/>
      <c r="AW31" s="298"/>
      <c r="AX31" s="299"/>
      <c r="AY31" s="69" t="s">
        <v>22</v>
      </c>
      <c r="AZ31" s="299"/>
      <c r="BA31" s="300"/>
      <c r="BB31" s="312"/>
      <c r="BC31" s="313"/>
      <c r="BE31" s="146"/>
      <c r="BF31" s="143" t="str">
        <f t="shared" si="0"/>
        <v>0</v>
      </c>
      <c r="BG31" s="143" t="s">
        <v>22</v>
      </c>
      <c r="BH31" s="143" t="str">
        <f t="shared" si="1"/>
        <v>0</v>
      </c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5"/>
      <c r="BW31" s="145"/>
      <c r="BX31" s="145"/>
      <c r="BY31" s="145"/>
      <c r="BZ31" s="145"/>
      <c r="CA31" s="145"/>
      <c r="CB31" s="145"/>
      <c r="CC31" s="144"/>
      <c r="CD31" s="144"/>
      <c r="CE31" s="144"/>
      <c r="CF31" s="144"/>
    </row>
    <row r="32" spans="2:84" s="4" customFormat="1" ht="18" customHeight="1">
      <c r="B32" s="273">
        <v>29</v>
      </c>
      <c r="C32" s="274"/>
      <c r="D32" s="274"/>
      <c r="E32" s="274"/>
      <c r="F32" s="274"/>
      <c r="G32" s="274">
        <v>1</v>
      </c>
      <c r="H32" s="274"/>
      <c r="I32" s="274"/>
      <c r="J32" s="321">
        <f>J31+$X$10+$AL$10</f>
        <v>0.66111111111111098</v>
      </c>
      <c r="K32" s="322"/>
      <c r="L32" s="322"/>
      <c r="M32" s="322"/>
      <c r="N32" s="323"/>
      <c r="O32" s="275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71" t="s">
        <v>23</v>
      </c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327"/>
      <c r="AW32" s="231"/>
      <c r="AX32" s="277"/>
      <c r="AY32" s="71" t="s">
        <v>22</v>
      </c>
      <c r="AZ32" s="277"/>
      <c r="BA32" s="278"/>
      <c r="BB32" s="310"/>
      <c r="BC32" s="311"/>
      <c r="BE32" s="146"/>
      <c r="BF32" s="143" t="str">
        <f t="shared" si="0"/>
        <v>0</v>
      </c>
      <c r="BG32" s="143" t="s">
        <v>22</v>
      </c>
      <c r="BH32" s="143" t="str">
        <f t="shared" si="1"/>
        <v>0</v>
      </c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5"/>
      <c r="BW32" s="145"/>
      <c r="BX32" s="145"/>
      <c r="BY32" s="145"/>
      <c r="BZ32" s="145"/>
      <c r="CA32" s="145"/>
      <c r="CB32" s="145"/>
      <c r="CC32" s="144"/>
      <c r="CD32" s="144"/>
      <c r="CE32" s="144"/>
      <c r="CF32" s="144"/>
    </row>
    <row r="33" spans="2:116" s="4" customFormat="1" ht="18" customHeight="1" thickBot="1">
      <c r="B33" s="302">
        <v>30</v>
      </c>
      <c r="C33" s="303"/>
      <c r="D33" s="303"/>
      <c r="E33" s="303"/>
      <c r="F33" s="303"/>
      <c r="G33" s="303">
        <v>1</v>
      </c>
      <c r="H33" s="303"/>
      <c r="I33" s="303"/>
      <c r="J33" s="324">
        <f>J32+$U$10*$X$10+$AL$10</f>
        <v>0.67013888888888873</v>
      </c>
      <c r="K33" s="325"/>
      <c r="L33" s="325"/>
      <c r="M33" s="325"/>
      <c r="N33" s="326"/>
      <c r="O33" s="30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69" t="s">
        <v>23</v>
      </c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7"/>
      <c r="AW33" s="298"/>
      <c r="AX33" s="299"/>
      <c r="AY33" s="69" t="s">
        <v>22</v>
      </c>
      <c r="AZ33" s="299"/>
      <c r="BA33" s="300"/>
      <c r="BB33" s="312"/>
      <c r="BC33" s="313"/>
      <c r="BE33" s="146"/>
      <c r="BF33" s="143" t="str">
        <f t="shared" si="0"/>
        <v>0</v>
      </c>
      <c r="BG33" s="143" t="s">
        <v>22</v>
      </c>
      <c r="BH33" s="143" t="str">
        <f t="shared" si="1"/>
        <v>0</v>
      </c>
      <c r="BI33" s="146"/>
      <c r="BJ33" s="146"/>
      <c r="BK33" s="123"/>
      <c r="BL33" s="123"/>
      <c r="BM33" s="122"/>
      <c r="BN33" s="122"/>
      <c r="BO33" s="122"/>
      <c r="BP33" s="122"/>
      <c r="BQ33" s="122"/>
      <c r="BR33" s="122"/>
      <c r="BS33" s="122"/>
      <c r="BT33" s="146"/>
      <c r="BU33" s="146"/>
      <c r="BV33" s="145"/>
      <c r="BW33" s="145"/>
      <c r="BX33" s="145"/>
      <c r="BY33" s="145"/>
      <c r="BZ33" s="145"/>
      <c r="CA33" s="145"/>
      <c r="CB33" s="145"/>
      <c r="CC33" s="144"/>
      <c r="CD33" s="144"/>
      <c r="CE33" s="144"/>
      <c r="CF33" s="144"/>
    </row>
    <row r="34" spans="2:116" s="4" customFormat="1" ht="18" customHeight="1">
      <c r="B34" s="273">
        <v>31</v>
      </c>
      <c r="C34" s="274"/>
      <c r="D34" s="274"/>
      <c r="E34" s="274"/>
      <c r="F34" s="274"/>
      <c r="G34" s="274">
        <v>2</v>
      </c>
      <c r="H34" s="274"/>
      <c r="I34" s="274"/>
      <c r="J34" s="321">
        <f>J33+$X$10+$AL$10</f>
        <v>0.67916666666666647</v>
      </c>
      <c r="K34" s="322"/>
      <c r="L34" s="322"/>
      <c r="M34" s="322"/>
      <c r="N34" s="323"/>
      <c r="O34" s="275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71" t="s">
        <v>23</v>
      </c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327"/>
      <c r="AW34" s="231"/>
      <c r="AX34" s="277"/>
      <c r="AY34" s="71" t="s">
        <v>22</v>
      </c>
      <c r="AZ34" s="277"/>
      <c r="BA34" s="278"/>
      <c r="BB34" s="310"/>
      <c r="BC34" s="311"/>
      <c r="BE34" s="146"/>
      <c r="BF34" s="143" t="str">
        <f t="shared" si="0"/>
        <v>0</v>
      </c>
      <c r="BG34" s="143" t="s">
        <v>22</v>
      </c>
      <c r="BH34" s="143" t="str">
        <f t="shared" si="1"/>
        <v>0</v>
      </c>
      <c r="BI34" s="146"/>
      <c r="BJ34" s="146"/>
      <c r="BK34" s="151"/>
      <c r="BL34" s="151"/>
      <c r="BM34" s="155">
        <f>$D$16</f>
        <v>0</v>
      </c>
      <c r="BN34" s="153">
        <f>COUNT($AW$28,$AW$32,$AZ$37)</f>
        <v>0</v>
      </c>
      <c r="BO34" s="153">
        <f>SUM($BF$28+$BF$32+$BH$37)</f>
        <v>0</v>
      </c>
      <c r="BP34" s="153">
        <f>SUM($AW$28+$AW$32+$AZ$37)</f>
        <v>0</v>
      </c>
      <c r="BQ34" s="154" t="s">
        <v>22</v>
      </c>
      <c r="BR34" s="153">
        <f>SUM($AZ$28+$AZ$32+$AW$37)</f>
        <v>0</v>
      </c>
      <c r="BS34" s="152">
        <f>SUM(BP34-BR34)</f>
        <v>0</v>
      </c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L34" s="153"/>
      <c r="CM34" s="153"/>
      <c r="CO34" s="153"/>
      <c r="CP34" s="153"/>
      <c r="CR34" s="153"/>
      <c r="CU34" s="153"/>
      <c r="CW34" s="152"/>
      <c r="CX34" s="152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</row>
    <row r="35" spans="2:116" s="4" customFormat="1" ht="18" customHeight="1" thickBot="1">
      <c r="B35" s="302">
        <v>32</v>
      </c>
      <c r="C35" s="303"/>
      <c r="D35" s="303"/>
      <c r="E35" s="303"/>
      <c r="F35" s="303"/>
      <c r="G35" s="303">
        <v>2</v>
      </c>
      <c r="H35" s="303"/>
      <c r="I35" s="303"/>
      <c r="J35" s="324">
        <f>J34+$U$10*$X$10+$AL$10</f>
        <v>0.68819444444444422</v>
      </c>
      <c r="K35" s="325"/>
      <c r="L35" s="325"/>
      <c r="M35" s="325"/>
      <c r="N35" s="326"/>
      <c r="O35" s="30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69" t="s">
        <v>23</v>
      </c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7"/>
      <c r="AW35" s="298"/>
      <c r="AX35" s="299"/>
      <c r="AY35" s="69" t="s">
        <v>22</v>
      </c>
      <c r="AZ35" s="299"/>
      <c r="BA35" s="300"/>
      <c r="BB35" s="312"/>
      <c r="BC35" s="313"/>
      <c r="BE35" s="146"/>
      <c r="BF35" s="143" t="str">
        <f t="shared" si="0"/>
        <v>0</v>
      </c>
      <c r="BG35" s="143" t="s">
        <v>22</v>
      </c>
      <c r="BH35" s="143" t="str">
        <f t="shared" si="1"/>
        <v>0</v>
      </c>
      <c r="BI35" s="146"/>
      <c r="BJ35" s="146"/>
      <c r="BK35" s="151"/>
      <c r="BL35" s="151"/>
      <c r="BM35" s="155">
        <f>$D$18</f>
        <v>0</v>
      </c>
      <c r="BN35" s="153">
        <f>COUNT($AZ$28,$AW$33,$AW$36)</f>
        <v>0</v>
      </c>
      <c r="BO35" s="153">
        <f>SUM($BH$28+$BF$33+$BF$36)</f>
        <v>0</v>
      </c>
      <c r="BP35" s="153">
        <f>SUM($AZ$28+$AW$33+$AW$36)</f>
        <v>0</v>
      </c>
      <c r="BQ35" s="154" t="s">
        <v>22</v>
      </c>
      <c r="BR35" s="153">
        <f>SUM($AW$28+$AZ$33+$AZ$36)</f>
        <v>0</v>
      </c>
      <c r="BS35" s="152">
        <f>SUM(BP35-BR35)</f>
        <v>0</v>
      </c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L35" s="153"/>
      <c r="CM35" s="153"/>
      <c r="CO35" s="153"/>
      <c r="CP35" s="153"/>
      <c r="CR35" s="153"/>
      <c r="CU35" s="153"/>
      <c r="CW35" s="152"/>
      <c r="CX35" s="152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</row>
    <row r="36" spans="2:116" s="4" customFormat="1" ht="18" customHeight="1">
      <c r="B36" s="273">
        <v>33</v>
      </c>
      <c r="C36" s="274"/>
      <c r="D36" s="274"/>
      <c r="E36" s="274"/>
      <c r="F36" s="274"/>
      <c r="G36" s="274">
        <v>1</v>
      </c>
      <c r="H36" s="274"/>
      <c r="I36" s="274"/>
      <c r="J36" s="321">
        <f>J35+$X$10+$AL$10</f>
        <v>0.69722222222222197</v>
      </c>
      <c r="K36" s="322"/>
      <c r="L36" s="322"/>
      <c r="M36" s="322"/>
      <c r="N36" s="323"/>
      <c r="O36" s="275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71" t="s">
        <v>23</v>
      </c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327"/>
      <c r="AW36" s="231"/>
      <c r="AX36" s="277"/>
      <c r="AY36" s="71" t="s">
        <v>22</v>
      </c>
      <c r="AZ36" s="277"/>
      <c r="BA36" s="278"/>
      <c r="BB36" s="310"/>
      <c r="BC36" s="311"/>
      <c r="BE36" s="146"/>
      <c r="BF36" s="143" t="str">
        <f t="shared" si="0"/>
        <v>0</v>
      </c>
      <c r="BG36" s="143" t="s">
        <v>22</v>
      </c>
      <c r="BH36" s="143" t="str">
        <f t="shared" si="1"/>
        <v>0</v>
      </c>
      <c r="BI36" s="146"/>
      <c r="BJ36" s="146"/>
      <c r="BK36" s="151"/>
      <c r="BL36" s="151"/>
      <c r="BM36" s="155">
        <f>$D$20</f>
        <v>0</v>
      </c>
      <c r="BN36" s="153">
        <f>COUNT($AW$29,$AZ$32,$AZ$36)</f>
        <v>0</v>
      </c>
      <c r="BO36" s="153">
        <f>SUM($BF$29+$BH$32+$BH$36)</f>
        <v>0</v>
      </c>
      <c r="BP36" s="153">
        <f>SUM($AW$29+$AZ$32+$AZ$36)</f>
        <v>0</v>
      </c>
      <c r="BQ36" s="154" t="s">
        <v>22</v>
      </c>
      <c r="BR36" s="153">
        <f>SUM($AZ$29+$AW$32+$AW$36)</f>
        <v>0</v>
      </c>
      <c r="BS36" s="152">
        <f>SUM(BP36-BR36)</f>
        <v>0</v>
      </c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L36" s="153"/>
      <c r="CM36" s="153"/>
      <c r="CO36" s="153"/>
      <c r="CP36" s="153"/>
      <c r="CR36" s="153"/>
      <c r="CU36" s="153"/>
      <c r="CW36" s="152"/>
      <c r="CX36" s="152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</row>
    <row r="37" spans="2:116" s="4" customFormat="1" ht="18" customHeight="1" thickBot="1">
      <c r="B37" s="302">
        <v>34</v>
      </c>
      <c r="C37" s="303"/>
      <c r="D37" s="303"/>
      <c r="E37" s="303"/>
      <c r="F37" s="303"/>
      <c r="G37" s="303">
        <v>1</v>
      </c>
      <c r="H37" s="303"/>
      <c r="I37" s="303"/>
      <c r="J37" s="324">
        <f>J36+$U$10*$X$10+$AL$10</f>
        <v>0.70624999999999971</v>
      </c>
      <c r="K37" s="325"/>
      <c r="L37" s="325"/>
      <c r="M37" s="325"/>
      <c r="N37" s="326"/>
      <c r="O37" s="30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69" t="s">
        <v>23</v>
      </c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7"/>
      <c r="AW37" s="298"/>
      <c r="AX37" s="299"/>
      <c r="AY37" s="69" t="s">
        <v>22</v>
      </c>
      <c r="AZ37" s="299"/>
      <c r="BA37" s="300"/>
      <c r="BB37" s="312"/>
      <c r="BC37" s="313"/>
      <c r="BE37" s="146"/>
      <c r="BF37" s="143" t="str">
        <f t="shared" si="0"/>
        <v>0</v>
      </c>
      <c r="BG37" s="143" t="s">
        <v>22</v>
      </c>
      <c r="BH37" s="143" t="str">
        <f t="shared" si="1"/>
        <v>0</v>
      </c>
      <c r="BI37" s="146"/>
      <c r="BJ37" s="146"/>
      <c r="BK37" s="151"/>
      <c r="BL37" s="151"/>
      <c r="BM37" s="155">
        <f>$D$22</f>
        <v>0</v>
      </c>
      <c r="BN37" s="153">
        <f>COUNT($AZ$29,$AZ$33,$AW$37)</f>
        <v>0</v>
      </c>
      <c r="BO37" s="153">
        <f>SUM($BH$29+$BH$33+$BF$37)</f>
        <v>0</v>
      </c>
      <c r="BP37" s="153">
        <f>SUM($AZ$29+$AZ$33+$AW$37)</f>
        <v>0</v>
      </c>
      <c r="BQ37" s="154" t="s">
        <v>22</v>
      </c>
      <c r="BR37" s="153">
        <f>SUM($AW$29+$AW$33+$AZ$37)</f>
        <v>0</v>
      </c>
      <c r="BS37" s="152">
        <f>SUM(BP37-BR37)</f>
        <v>0</v>
      </c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L37" s="153"/>
      <c r="CM37" s="153"/>
      <c r="CO37" s="153"/>
      <c r="CP37" s="153"/>
      <c r="CR37" s="153"/>
      <c r="CU37" s="153"/>
      <c r="CW37" s="152"/>
      <c r="CX37" s="152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</row>
    <row r="38" spans="2:116" s="4" customFormat="1" ht="18" customHeight="1">
      <c r="B38" s="273">
        <v>35</v>
      </c>
      <c r="C38" s="274"/>
      <c r="D38" s="274"/>
      <c r="E38" s="274"/>
      <c r="F38" s="274"/>
      <c r="G38" s="274">
        <v>2</v>
      </c>
      <c r="H38" s="274"/>
      <c r="I38" s="274"/>
      <c r="J38" s="321">
        <f>J37+$X$10+$AL$10</f>
        <v>0.71527777777777746</v>
      </c>
      <c r="K38" s="322"/>
      <c r="L38" s="322"/>
      <c r="M38" s="322"/>
      <c r="N38" s="323"/>
      <c r="O38" s="275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71" t="s">
        <v>23</v>
      </c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327"/>
      <c r="AW38" s="231"/>
      <c r="AX38" s="277"/>
      <c r="AY38" s="71" t="s">
        <v>22</v>
      </c>
      <c r="AZ38" s="277"/>
      <c r="BA38" s="278"/>
      <c r="BB38" s="310"/>
      <c r="BC38" s="311"/>
      <c r="BE38" s="146"/>
      <c r="BF38" s="143" t="str">
        <f t="shared" si="0"/>
        <v>0</v>
      </c>
      <c r="BG38" s="143" t="s">
        <v>22</v>
      </c>
      <c r="BH38" s="143" t="str">
        <f t="shared" si="1"/>
        <v>0</v>
      </c>
      <c r="BI38" s="146"/>
      <c r="BJ38" s="146"/>
      <c r="BK38" s="151"/>
      <c r="BL38" s="151"/>
      <c r="BS38" s="152"/>
      <c r="BT38" s="146"/>
      <c r="BU38" s="146"/>
      <c r="BV38" s="145"/>
      <c r="BW38" s="145"/>
      <c r="BX38" s="145"/>
      <c r="BY38" s="145"/>
      <c r="BZ38" s="145"/>
      <c r="CA38" s="145"/>
      <c r="CB38" s="145"/>
      <c r="CC38" s="144"/>
      <c r="CD38" s="144"/>
      <c r="CE38" s="144"/>
      <c r="CF38" s="144"/>
    </row>
    <row r="39" spans="2:116" s="4" customFormat="1" ht="18" customHeight="1" thickBot="1">
      <c r="B39" s="302">
        <v>36</v>
      </c>
      <c r="C39" s="303"/>
      <c r="D39" s="303"/>
      <c r="E39" s="303"/>
      <c r="F39" s="303"/>
      <c r="G39" s="303">
        <v>2</v>
      </c>
      <c r="H39" s="303"/>
      <c r="I39" s="303"/>
      <c r="J39" s="324">
        <f>J38+$U$10*$X$10+$AL$10</f>
        <v>0.7243055555555552</v>
      </c>
      <c r="K39" s="325"/>
      <c r="L39" s="325"/>
      <c r="M39" s="325"/>
      <c r="N39" s="326"/>
      <c r="O39" s="30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69" t="s">
        <v>23</v>
      </c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7"/>
      <c r="AW39" s="298"/>
      <c r="AX39" s="299"/>
      <c r="AY39" s="69" t="s">
        <v>22</v>
      </c>
      <c r="AZ39" s="299"/>
      <c r="BA39" s="300"/>
      <c r="BB39" s="312"/>
      <c r="BC39" s="313"/>
      <c r="BE39" s="146"/>
      <c r="BF39" s="143" t="str">
        <f t="shared" si="0"/>
        <v>0</v>
      </c>
      <c r="BG39" s="143" t="s">
        <v>22</v>
      </c>
      <c r="BH39" s="143" t="str">
        <f t="shared" si="1"/>
        <v>0</v>
      </c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52"/>
      <c r="BT39" s="146"/>
      <c r="BU39" s="146"/>
      <c r="BV39" s="145"/>
      <c r="BW39" s="145"/>
      <c r="BX39" s="145"/>
      <c r="BY39" s="145"/>
      <c r="BZ39" s="145"/>
      <c r="CA39" s="145"/>
      <c r="CB39" s="145"/>
      <c r="CC39" s="144"/>
      <c r="CD39" s="144"/>
      <c r="CE39" s="144"/>
      <c r="CF39" s="144"/>
    </row>
    <row r="40" spans="2:116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146"/>
      <c r="BF40" s="143"/>
      <c r="BG40" s="143"/>
      <c r="BH40" s="143"/>
      <c r="BI40" s="146"/>
      <c r="BJ40" s="123"/>
      <c r="BK40" s="123"/>
      <c r="BL40" s="123"/>
      <c r="BM40" s="122"/>
      <c r="BN40" s="122"/>
      <c r="BO40" s="122"/>
      <c r="BP40" s="122"/>
      <c r="BQ40" s="122"/>
      <c r="BR40" s="122"/>
      <c r="BS40" s="152"/>
      <c r="BT40" s="146"/>
      <c r="BU40" s="146"/>
      <c r="BV40" s="145"/>
      <c r="BW40" s="145"/>
      <c r="BX40" s="145"/>
      <c r="BY40" s="145"/>
      <c r="BZ40" s="145"/>
      <c r="CA40" s="145"/>
      <c r="CB40" s="145"/>
      <c r="CC40" s="144"/>
      <c r="CD40" s="144"/>
      <c r="CE40" s="144"/>
      <c r="CF40" s="144"/>
    </row>
    <row r="41" spans="2:116" s="4" customFormat="1" ht="18" customHeight="1">
      <c r="B41" s="128" t="s">
        <v>80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E41" s="146"/>
      <c r="BF41" s="143"/>
      <c r="BG41" s="143"/>
      <c r="BH41" s="143"/>
      <c r="BI41" s="146"/>
      <c r="BJ41" s="146"/>
      <c r="BK41" s="151"/>
      <c r="BL41" s="151"/>
      <c r="BM41" s="155">
        <f>$AG$16</f>
        <v>0</v>
      </c>
      <c r="BN41" s="153">
        <f>COUNT($AW$30,$AW$34,$AZ$39)</f>
        <v>0</v>
      </c>
      <c r="BO41" s="153">
        <f>SUM($BF$30+$BF$34+$BH$39)</f>
        <v>0</v>
      </c>
      <c r="BP41" s="153">
        <f>SUM($AW$30+$AW$34+$AZ$39)</f>
        <v>0</v>
      </c>
      <c r="BQ41" s="154" t="s">
        <v>22</v>
      </c>
      <c r="BR41" s="153">
        <f>SUM($AZ$30+$AZ$34+$AW$39)</f>
        <v>0</v>
      </c>
      <c r="BS41" s="152">
        <f>SUM(BP41-BR41)</f>
        <v>0</v>
      </c>
      <c r="BT41" s="146"/>
      <c r="BU41" s="146"/>
      <c r="BV41" s="145"/>
      <c r="BW41" s="145"/>
      <c r="BX41" s="145"/>
      <c r="BY41" s="145"/>
      <c r="BZ41" s="145"/>
      <c r="CA41" s="145"/>
      <c r="CB41" s="145"/>
      <c r="CC41" s="144"/>
      <c r="CD41" s="144"/>
      <c r="CE41" s="144"/>
      <c r="CF41" s="144"/>
    </row>
    <row r="42" spans="2:116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E42" s="146"/>
      <c r="BF42" s="143"/>
      <c r="BG42" s="143"/>
      <c r="BH42" s="143"/>
      <c r="BI42" s="146"/>
      <c r="BJ42" s="146"/>
      <c r="BK42" s="151"/>
      <c r="BL42" s="151"/>
      <c r="BM42" s="155">
        <f>$AG$18</f>
        <v>0</v>
      </c>
      <c r="BN42" s="153">
        <f>COUNT($AZ$30,$AW$35,$AW$38)</f>
        <v>0</v>
      </c>
      <c r="BO42" s="153">
        <f>SUM($BH$30+$BF$35+$BF$38)</f>
        <v>0</v>
      </c>
      <c r="BP42" s="153">
        <f>SUM($AZ$30+$AW$35+$AW$38)</f>
        <v>0</v>
      </c>
      <c r="BQ42" s="154" t="s">
        <v>22</v>
      </c>
      <c r="BR42" s="153">
        <f>SUM($AW$30+$AZ$35+$AZ$38)</f>
        <v>0</v>
      </c>
      <c r="BS42" s="152">
        <f>SUM(BP42-BR42)</f>
        <v>0</v>
      </c>
      <c r="BT42" s="146"/>
      <c r="BU42" s="146"/>
      <c r="BV42" s="145"/>
      <c r="BW42" s="145"/>
      <c r="BX42" s="145"/>
      <c r="BY42" s="145"/>
      <c r="BZ42" s="145"/>
      <c r="CA42" s="145"/>
      <c r="CB42" s="145"/>
      <c r="CC42" s="144"/>
      <c r="CD42" s="144"/>
      <c r="CE42" s="144"/>
      <c r="CF42" s="144"/>
    </row>
    <row r="43" spans="2:116" s="4" customFormat="1" ht="18" customHeight="1" thickBot="1">
      <c r="B43"/>
      <c r="C43"/>
      <c r="D43"/>
      <c r="E43" s="279" t="s">
        <v>79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5"/>
      <c r="AE43" s="279" t="s">
        <v>77</v>
      </c>
      <c r="AF43" s="266"/>
      <c r="AG43" s="265"/>
      <c r="AH43" s="279" t="s">
        <v>27</v>
      </c>
      <c r="AI43" s="266"/>
      <c r="AJ43" s="265"/>
      <c r="AK43" s="279" t="s">
        <v>28</v>
      </c>
      <c r="AL43" s="266"/>
      <c r="AM43" s="266"/>
      <c r="AN43" s="266"/>
      <c r="AO43" s="265"/>
      <c r="AP43" s="279" t="s">
        <v>29</v>
      </c>
      <c r="AQ43" s="266"/>
      <c r="AR43" s="265"/>
      <c r="AS43"/>
      <c r="AT43"/>
      <c r="AU43"/>
      <c r="AV43"/>
      <c r="AW43"/>
      <c r="AX43"/>
      <c r="AY43"/>
      <c r="AZ43"/>
      <c r="BA43"/>
      <c r="BB43"/>
      <c r="BC43"/>
      <c r="BE43" s="146"/>
      <c r="BF43" s="143"/>
      <c r="BG43" s="143"/>
      <c r="BH43" s="143"/>
      <c r="BI43" s="146"/>
      <c r="BJ43" s="146"/>
      <c r="BK43" s="151"/>
      <c r="BL43" s="151"/>
      <c r="BM43" s="155">
        <f>$AG$20</f>
        <v>0</v>
      </c>
      <c r="BN43" s="153">
        <f>COUNT($AW$31,$AZ$34,$AZ$38)</f>
        <v>0</v>
      </c>
      <c r="BO43" s="153">
        <f>SUM($BF$31+$BH$34+$BH$38)</f>
        <v>0</v>
      </c>
      <c r="BP43" s="153">
        <f>SUM($AW$31+$AZ$34+$AZ$38)</f>
        <v>0</v>
      </c>
      <c r="BQ43" s="154" t="s">
        <v>22</v>
      </c>
      <c r="BR43" s="153">
        <f>SUM($AZ$31+$AW$34+$AW$38)</f>
        <v>0</v>
      </c>
      <c r="BS43" s="152">
        <f>SUM(BP43-BR43)</f>
        <v>0</v>
      </c>
      <c r="BT43" s="146"/>
      <c r="BU43" s="146"/>
      <c r="BV43" s="145"/>
      <c r="BW43" s="145"/>
      <c r="BX43" s="145"/>
      <c r="BY43" s="145"/>
      <c r="BZ43" s="145"/>
      <c r="CA43" s="145"/>
      <c r="CB43" s="145"/>
      <c r="CC43" s="144"/>
      <c r="CD43" s="144"/>
      <c r="CE43" s="144"/>
      <c r="CF43" s="144"/>
    </row>
    <row r="44" spans="2:116" s="4" customFormat="1" ht="18" customHeight="1">
      <c r="B44"/>
      <c r="C44"/>
      <c r="D44"/>
      <c r="E44" s="218" t="s">
        <v>10</v>
      </c>
      <c r="F44" s="197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6"/>
      <c r="AE44" s="288">
        <f>$BN$34</f>
        <v>0</v>
      </c>
      <c r="AF44" s="289"/>
      <c r="AG44" s="290"/>
      <c r="AH44" s="288">
        <f>$BO$34</f>
        <v>0</v>
      </c>
      <c r="AI44" s="289"/>
      <c r="AJ44" s="290"/>
      <c r="AK44" s="197">
        <f>$BP$34</f>
        <v>0</v>
      </c>
      <c r="AL44" s="197"/>
      <c r="AM44" s="12" t="s">
        <v>22</v>
      </c>
      <c r="AN44" s="197">
        <f>$BR$34</f>
        <v>0</v>
      </c>
      <c r="AO44" s="197"/>
      <c r="AP44" s="205">
        <f>$BS$34</f>
        <v>0</v>
      </c>
      <c r="AQ44" s="206"/>
      <c r="AR44" s="207"/>
      <c r="AS44"/>
      <c r="AT44"/>
      <c r="AU44"/>
      <c r="AV44"/>
      <c r="AW44"/>
      <c r="AX44"/>
      <c r="AY44"/>
      <c r="AZ44"/>
      <c r="BA44"/>
      <c r="BB44"/>
      <c r="BC44"/>
      <c r="BE44" s="146"/>
      <c r="BF44" s="143"/>
      <c r="BG44" s="143"/>
      <c r="BH44" s="143"/>
      <c r="BI44" s="146"/>
      <c r="BJ44" s="146"/>
      <c r="BK44" s="151"/>
      <c r="BL44" s="151"/>
      <c r="BM44" s="155">
        <f>$AG$22</f>
        <v>0</v>
      </c>
      <c r="BN44" s="153">
        <f>COUNT($AZ$31,$AZ$35,$AW$39)</f>
        <v>0</v>
      </c>
      <c r="BO44" s="153">
        <f>SUM($BH$31+$BH$35+$BF$39)</f>
        <v>0</v>
      </c>
      <c r="BP44" s="153">
        <f>SUM($AZ$31+$AZ$35+$AW$39)</f>
        <v>0</v>
      </c>
      <c r="BQ44" s="154" t="s">
        <v>22</v>
      </c>
      <c r="BR44" s="153">
        <f>SUM($AW$31+$AW$35+$AZ$39)</f>
        <v>0</v>
      </c>
      <c r="BS44" s="152">
        <f>SUM(BP44-BR44)</f>
        <v>0</v>
      </c>
      <c r="BT44" s="146"/>
      <c r="BU44" s="146"/>
      <c r="BV44" s="145"/>
      <c r="BW44" s="145"/>
      <c r="BX44" s="145"/>
      <c r="BY44" s="145"/>
      <c r="BZ44" s="145"/>
      <c r="CA44" s="145"/>
      <c r="CB44" s="145"/>
      <c r="CC44" s="144"/>
      <c r="CD44" s="144"/>
      <c r="CE44" s="144"/>
      <c r="CF44" s="144"/>
    </row>
    <row r="45" spans="2:116" s="4" customFormat="1" ht="18" customHeight="1">
      <c r="B45"/>
      <c r="C45"/>
      <c r="D45"/>
      <c r="E45" s="281" t="s">
        <v>11</v>
      </c>
      <c r="F45" s="198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2"/>
      <c r="AE45" s="202">
        <f>$BN$35</f>
        <v>0</v>
      </c>
      <c r="AF45" s="203"/>
      <c r="AG45" s="204"/>
      <c r="AH45" s="202">
        <f>$BO$35</f>
        <v>0</v>
      </c>
      <c r="AI45" s="203"/>
      <c r="AJ45" s="204"/>
      <c r="AK45" s="198">
        <f>$BP$35</f>
        <v>0</v>
      </c>
      <c r="AL45" s="198"/>
      <c r="AM45" s="13" t="s">
        <v>22</v>
      </c>
      <c r="AN45" s="198">
        <f>$BR$35</f>
        <v>0</v>
      </c>
      <c r="AO45" s="198"/>
      <c r="AP45" s="199">
        <f>$BS$35</f>
        <v>0</v>
      </c>
      <c r="AQ45" s="200"/>
      <c r="AR45" s="201"/>
      <c r="AS45"/>
      <c r="AT45"/>
      <c r="AU45"/>
      <c r="AV45"/>
      <c r="AW45"/>
      <c r="AX45"/>
      <c r="AY45"/>
      <c r="AZ45"/>
      <c r="BA45"/>
      <c r="BB45"/>
      <c r="BC45"/>
      <c r="BE45" s="146"/>
      <c r="BF45" s="143"/>
      <c r="BG45" s="143"/>
      <c r="BH45" s="143"/>
      <c r="BI45" s="146"/>
      <c r="BJ45" s="146"/>
      <c r="BK45" s="151"/>
      <c r="BL45" s="151"/>
      <c r="BM45" s="150"/>
      <c r="BN45" s="148"/>
      <c r="BO45" s="148"/>
      <c r="BP45" s="149"/>
      <c r="BQ45" s="148"/>
      <c r="BR45" s="147"/>
      <c r="BS45" s="146"/>
      <c r="BT45" s="146"/>
      <c r="BU45" s="146"/>
      <c r="BV45" s="145"/>
      <c r="BW45" s="145"/>
      <c r="BX45" s="145"/>
      <c r="BY45" s="145"/>
      <c r="BZ45" s="145"/>
      <c r="CA45" s="145"/>
      <c r="CB45" s="145"/>
      <c r="CC45" s="144"/>
      <c r="CD45" s="144"/>
      <c r="CE45" s="144"/>
      <c r="CF45" s="144"/>
    </row>
    <row r="46" spans="2:116" s="4" customFormat="1" ht="18" customHeight="1">
      <c r="B46"/>
      <c r="C46"/>
      <c r="D46"/>
      <c r="E46" s="281" t="s">
        <v>12</v>
      </c>
      <c r="F46" s="198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2"/>
      <c r="AE46" s="202">
        <f>$BN$36</f>
        <v>0</v>
      </c>
      <c r="AF46" s="203"/>
      <c r="AG46" s="204"/>
      <c r="AH46" s="202">
        <f>$BO$36</f>
        <v>0</v>
      </c>
      <c r="AI46" s="203"/>
      <c r="AJ46" s="204"/>
      <c r="AK46" s="198">
        <f>$BP$36</f>
        <v>0</v>
      </c>
      <c r="AL46" s="198"/>
      <c r="AM46" s="13" t="s">
        <v>22</v>
      </c>
      <c r="AN46" s="198">
        <f>$BR$36</f>
        <v>0</v>
      </c>
      <c r="AO46" s="198"/>
      <c r="AP46" s="199">
        <f>$BS$36</f>
        <v>0</v>
      </c>
      <c r="AQ46" s="200"/>
      <c r="AR46" s="201"/>
      <c r="AS46"/>
      <c r="AT46"/>
      <c r="AU46"/>
      <c r="AV46"/>
      <c r="AW46"/>
      <c r="AX46"/>
      <c r="AY46"/>
      <c r="AZ46"/>
      <c r="BA46"/>
      <c r="BB46"/>
      <c r="BC46"/>
      <c r="BE46" s="146"/>
      <c r="BF46" s="143"/>
      <c r="BG46" s="143"/>
      <c r="BH46" s="143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5"/>
      <c r="BW46" s="145"/>
      <c r="BX46" s="145"/>
      <c r="BY46" s="145"/>
      <c r="BZ46" s="145"/>
      <c r="CA46" s="145"/>
      <c r="CB46" s="145"/>
      <c r="CC46" s="144"/>
      <c r="CD46" s="144"/>
      <c r="CE46" s="144"/>
      <c r="CF46" s="144"/>
    </row>
    <row r="47" spans="2:116" ht="18" customHeight="1" thickBot="1">
      <c r="E47" s="319">
        <v>4</v>
      </c>
      <c r="F47" s="320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8"/>
      <c r="AE47" s="208">
        <f>$BN$37</f>
        <v>0</v>
      </c>
      <c r="AF47" s="209"/>
      <c r="AG47" s="210"/>
      <c r="AH47" s="208">
        <f>$BO$37</f>
        <v>0</v>
      </c>
      <c r="AI47" s="209"/>
      <c r="AJ47" s="210"/>
      <c r="AK47" s="212">
        <f>$BP$37</f>
        <v>0</v>
      </c>
      <c r="AL47" s="212"/>
      <c r="AM47" s="67" t="s">
        <v>22</v>
      </c>
      <c r="AN47" s="212">
        <f>$BR$37</f>
        <v>0</v>
      </c>
      <c r="AO47" s="212"/>
      <c r="AP47" s="215">
        <f>$BS$37</f>
        <v>0</v>
      </c>
      <c r="AQ47" s="216"/>
      <c r="AR47" s="217"/>
      <c r="BF47" s="143"/>
      <c r="BG47" s="143"/>
      <c r="BH47" s="143"/>
    </row>
    <row r="48" spans="2:116" ht="18" customHeight="1" thickBot="1"/>
    <row r="49" spans="2:102" ht="18" customHeight="1" thickBot="1">
      <c r="E49" s="279" t="s">
        <v>78</v>
      </c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5"/>
      <c r="AE49" s="279" t="s">
        <v>77</v>
      </c>
      <c r="AF49" s="266"/>
      <c r="AG49" s="265"/>
      <c r="AH49" s="279" t="s">
        <v>27</v>
      </c>
      <c r="AI49" s="266"/>
      <c r="AJ49" s="265"/>
      <c r="AK49" s="279" t="s">
        <v>28</v>
      </c>
      <c r="AL49" s="266"/>
      <c r="AM49" s="266"/>
      <c r="AN49" s="266"/>
      <c r="AO49" s="265"/>
      <c r="AP49" s="279" t="s">
        <v>29</v>
      </c>
      <c r="AQ49" s="266"/>
      <c r="AR49" s="265"/>
    </row>
    <row r="50" spans="2:102" ht="18" customHeight="1">
      <c r="E50" s="218" t="s">
        <v>10</v>
      </c>
      <c r="F50" s="197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6"/>
      <c r="AE50" s="288">
        <f>$BN$41</f>
        <v>0</v>
      </c>
      <c r="AF50" s="289"/>
      <c r="AG50" s="290"/>
      <c r="AH50" s="288">
        <f>$BO$41</f>
        <v>0</v>
      </c>
      <c r="AI50" s="289"/>
      <c r="AJ50" s="290"/>
      <c r="AK50" s="197">
        <f>$BP$41</f>
        <v>0</v>
      </c>
      <c r="AL50" s="197"/>
      <c r="AM50" s="12" t="s">
        <v>22</v>
      </c>
      <c r="AN50" s="197">
        <f>$BR$41</f>
        <v>0</v>
      </c>
      <c r="AO50" s="197"/>
      <c r="AP50" s="205">
        <f>$BS$41</f>
        <v>0</v>
      </c>
      <c r="AQ50" s="206"/>
      <c r="AR50" s="207"/>
    </row>
    <row r="51" spans="2:102" s="10" customFormat="1" ht="18" customHeight="1">
      <c r="E51" s="281" t="s">
        <v>11</v>
      </c>
      <c r="F51" s="198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  <c r="AE51" s="202">
        <f>$BN$42</f>
        <v>0</v>
      </c>
      <c r="AF51" s="203"/>
      <c r="AG51" s="204"/>
      <c r="AH51" s="202">
        <f>$BO$42</f>
        <v>0</v>
      </c>
      <c r="AI51" s="203"/>
      <c r="AJ51" s="204"/>
      <c r="AK51" s="198">
        <f>$BP$42</f>
        <v>0</v>
      </c>
      <c r="AL51" s="198"/>
      <c r="AM51" s="13" t="s">
        <v>22</v>
      </c>
      <c r="AN51" s="198">
        <f>$BR$42</f>
        <v>0</v>
      </c>
      <c r="AO51" s="198"/>
      <c r="AP51" s="199">
        <f>$BS$42</f>
        <v>0</v>
      </c>
      <c r="AQ51" s="200"/>
      <c r="AR51" s="201"/>
      <c r="BE51" s="142"/>
      <c r="BF51" s="142"/>
      <c r="BG51" s="142"/>
      <c r="BH51" s="142"/>
      <c r="BI51" s="142"/>
      <c r="BJ51" s="142"/>
      <c r="BK51" s="142"/>
      <c r="BL51" s="142"/>
      <c r="BM51" s="141"/>
      <c r="BN51" s="141"/>
      <c r="BO51" s="141"/>
      <c r="BP51" s="141"/>
      <c r="BQ51" s="141"/>
      <c r="BR51" s="141"/>
      <c r="BS51" s="141"/>
      <c r="BT51" s="141"/>
      <c r="BU51" s="141"/>
      <c r="BV51" s="140"/>
      <c r="BW51" s="140"/>
      <c r="BX51" s="140"/>
      <c r="BY51" s="140"/>
      <c r="BZ51" s="140"/>
      <c r="CA51" s="140"/>
      <c r="CB51" s="140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</row>
    <row r="52" spans="2:102" ht="18" customHeight="1">
      <c r="E52" s="281" t="s">
        <v>12</v>
      </c>
      <c r="F52" s="198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2"/>
      <c r="AE52" s="202">
        <f>$BN$43</f>
        <v>0</v>
      </c>
      <c r="AF52" s="203"/>
      <c r="AG52" s="204"/>
      <c r="AH52" s="202">
        <f>$BO$43</f>
        <v>0</v>
      </c>
      <c r="AI52" s="203"/>
      <c r="AJ52" s="204"/>
      <c r="AK52" s="198">
        <f>$BP$43</f>
        <v>0</v>
      </c>
      <c r="AL52" s="198"/>
      <c r="AM52" s="13" t="s">
        <v>22</v>
      </c>
      <c r="AN52" s="198">
        <f>$BR$43</f>
        <v>0</v>
      </c>
      <c r="AO52" s="198"/>
      <c r="AP52" s="199">
        <f>$BS$43</f>
        <v>0</v>
      </c>
      <c r="AQ52" s="200"/>
      <c r="AR52" s="201"/>
    </row>
    <row r="53" spans="2:102" ht="18" customHeight="1" thickBot="1">
      <c r="E53" s="319" t="s">
        <v>13</v>
      </c>
      <c r="F53" s="320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8"/>
      <c r="AE53" s="208">
        <f>$BN$44</f>
        <v>0</v>
      </c>
      <c r="AF53" s="209"/>
      <c r="AG53" s="210"/>
      <c r="AH53" s="208">
        <f>$BO$44</f>
        <v>0</v>
      </c>
      <c r="AI53" s="209"/>
      <c r="AJ53" s="210"/>
      <c r="AK53" s="212">
        <f>$BP$44</f>
        <v>0</v>
      </c>
      <c r="AL53" s="212"/>
      <c r="AM53" s="67" t="s">
        <v>22</v>
      </c>
      <c r="AN53" s="212">
        <f>$BR$44</f>
        <v>0</v>
      </c>
      <c r="AO53" s="212"/>
      <c r="AP53" s="215">
        <f>$BS$44</f>
        <v>0</v>
      </c>
      <c r="AQ53" s="216"/>
      <c r="AR53" s="217"/>
    </row>
    <row r="54" spans="2:102" ht="18" customHeight="1"/>
    <row r="55" spans="2:102" ht="18" customHeight="1"/>
    <row r="57" spans="2:102" ht="33">
      <c r="B57" s="294" t="str">
        <f>$A$2</f>
        <v>FSV Gevelsberg</v>
      </c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</row>
    <row r="58" spans="2:102" ht="27">
      <c r="B58" s="280" t="str">
        <f>$A$3</f>
        <v>3.Container Wiegand-Cup 2016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</row>
    <row r="60" spans="2:102">
      <c r="B60" s="128" t="s">
        <v>76</v>
      </c>
    </row>
    <row r="62" spans="2:102" s="133" customFormat="1" ht="15.75">
      <c r="G62" s="6" t="s">
        <v>3</v>
      </c>
      <c r="H62" s="352">
        <v>0.75</v>
      </c>
      <c r="I62" s="352"/>
      <c r="J62" s="352"/>
      <c r="K62" s="352"/>
      <c r="L62" s="352"/>
      <c r="M62" s="7" t="s">
        <v>4</v>
      </c>
      <c r="T62" s="6" t="s">
        <v>5</v>
      </c>
      <c r="U62" s="353">
        <v>1</v>
      </c>
      <c r="V62" s="353"/>
      <c r="W62" s="138" t="s">
        <v>32</v>
      </c>
      <c r="X62" s="351">
        <v>8.3333333333333332E-3</v>
      </c>
      <c r="Y62" s="351"/>
      <c r="Z62" s="351"/>
      <c r="AA62" s="351"/>
      <c r="AB62" s="351"/>
      <c r="AC62" s="7" t="s">
        <v>7</v>
      </c>
      <c r="AK62" s="6" t="s">
        <v>8</v>
      </c>
      <c r="AL62" s="351">
        <v>2.0833333333333333E-3</v>
      </c>
      <c r="AM62" s="351"/>
      <c r="AN62" s="351"/>
      <c r="AO62" s="351"/>
      <c r="AP62" s="351"/>
      <c r="AQ62" s="7" t="s">
        <v>7</v>
      </c>
      <c r="BE62" s="137"/>
      <c r="BF62" s="137"/>
      <c r="BG62" s="137"/>
      <c r="BH62" s="137"/>
      <c r="BI62" s="137"/>
      <c r="BJ62" s="137"/>
      <c r="BK62" s="137"/>
      <c r="BL62" s="137"/>
      <c r="BM62" s="136"/>
      <c r="BN62" s="136"/>
      <c r="BO62" s="136"/>
      <c r="BP62" s="136"/>
      <c r="BQ62" s="136"/>
      <c r="BR62" s="136"/>
      <c r="BS62" s="136"/>
      <c r="BT62" s="136"/>
      <c r="BU62" s="136"/>
      <c r="BV62" s="135"/>
      <c r="BW62" s="135"/>
      <c r="BX62" s="135"/>
      <c r="BY62" s="135"/>
      <c r="BZ62" s="135"/>
      <c r="CA62" s="135"/>
      <c r="CB62" s="135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</row>
    <row r="63" spans="2:102" ht="6" customHeight="1"/>
    <row r="64" spans="2:102" ht="3.75" customHeight="1" thickBot="1"/>
    <row r="65" spans="2:86" customFormat="1" ht="20.100000000000001" customHeight="1" thickBot="1">
      <c r="B65" s="262" t="s">
        <v>17</v>
      </c>
      <c r="C65" s="263"/>
      <c r="D65" s="380" t="s">
        <v>66</v>
      </c>
      <c r="E65" s="381"/>
      <c r="F65" s="381"/>
      <c r="G65" s="381"/>
      <c r="H65" s="381"/>
      <c r="I65" s="382"/>
      <c r="J65" s="264" t="s">
        <v>20</v>
      </c>
      <c r="K65" s="266"/>
      <c r="L65" s="266"/>
      <c r="M65" s="266"/>
      <c r="N65" s="267"/>
      <c r="O65" s="264" t="s">
        <v>75</v>
      </c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7"/>
      <c r="AW65" s="264" t="s">
        <v>24</v>
      </c>
      <c r="AX65" s="266"/>
      <c r="AY65" s="266"/>
      <c r="AZ65" s="266"/>
      <c r="BA65" s="267"/>
      <c r="BB65" s="264"/>
      <c r="BC65" s="265"/>
      <c r="BE65" s="123"/>
      <c r="BF65" s="123"/>
      <c r="BG65" s="123"/>
      <c r="BH65" s="123"/>
      <c r="BI65" s="123"/>
      <c r="BJ65" s="123"/>
      <c r="BK65" s="123"/>
      <c r="BL65" s="123"/>
      <c r="BM65" s="122"/>
      <c r="BN65" s="122"/>
      <c r="BO65" s="122"/>
      <c r="BP65" s="122"/>
      <c r="BQ65" s="122"/>
      <c r="BR65" s="122"/>
      <c r="BS65" s="122"/>
      <c r="BT65" s="122"/>
      <c r="BU65" s="122"/>
      <c r="BV65" s="121"/>
      <c r="BW65" s="121"/>
      <c r="BX65" s="121"/>
      <c r="BY65" s="121"/>
      <c r="BZ65" s="121"/>
      <c r="CA65" s="121"/>
      <c r="CB65" s="121"/>
      <c r="CC65" s="120"/>
      <c r="CD65" s="120"/>
      <c r="CE65" s="120"/>
      <c r="CF65" s="120"/>
      <c r="CG65" s="119"/>
      <c r="CH65" s="119"/>
    </row>
    <row r="66" spans="2:86" customFormat="1" ht="18" customHeight="1">
      <c r="B66" s="358">
        <v>37</v>
      </c>
      <c r="C66" s="359"/>
      <c r="D66" s="358">
        <v>1</v>
      </c>
      <c r="E66" s="359"/>
      <c r="F66" s="359"/>
      <c r="G66" s="359"/>
      <c r="H66" s="359"/>
      <c r="I66" s="368"/>
      <c r="J66" s="362">
        <f>$H$62</f>
        <v>0.75</v>
      </c>
      <c r="K66" s="363"/>
      <c r="L66" s="363"/>
      <c r="M66" s="363"/>
      <c r="N66" s="364"/>
      <c r="O66" s="377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70" t="s">
        <v>23</v>
      </c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5"/>
      <c r="AW66" s="378"/>
      <c r="AX66" s="370"/>
      <c r="AY66" s="370" t="s">
        <v>22</v>
      </c>
      <c r="AZ66" s="370"/>
      <c r="BA66" s="372"/>
      <c r="BB66" s="359"/>
      <c r="BC66" s="368"/>
      <c r="BE66" s="123"/>
      <c r="BF66" s="123"/>
      <c r="BG66" s="123"/>
      <c r="BH66" s="123"/>
      <c r="BI66" s="123"/>
      <c r="BJ66" s="123"/>
      <c r="BK66" s="123"/>
      <c r="BL66" s="123"/>
      <c r="BM66" s="122"/>
      <c r="BN66" s="122"/>
      <c r="BO66" s="122"/>
      <c r="BP66" s="122"/>
      <c r="BQ66" s="122"/>
      <c r="BR66" s="122"/>
      <c r="BS66" s="122"/>
      <c r="BT66" s="122"/>
      <c r="BU66" s="122"/>
      <c r="BV66" s="121"/>
      <c r="BW66" s="121"/>
      <c r="BX66" s="121"/>
      <c r="BY66" s="121"/>
      <c r="BZ66" s="121"/>
      <c r="CA66" s="121"/>
      <c r="CB66" s="121"/>
      <c r="CC66" s="120"/>
      <c r="CD66" s="120"/>
      <c r="CE66" s="120"/>
      <c r="CF66" s="120"/>
      <c r="CG66" s="119"/>
      <c r="CH66" s="119"/>
    </row>
    <row r="67" spans="2:86" customFormat="1" ht="12" customHeight="1" thickBot="1">
      <c r="B67" s="360"/>
      <c r="C67" s="361"/>
      <c r="D67" s="360"/>
      <c r="E67" s="361"/>
      <c r="F67" s="361"/>
      <c r="G67" s="361"/>
      <c r="H67" s="361"/>
      <c r="I67" s="369"/>
      <c r="J67" s="365"/>
      <c r="K67" s="366"/>
      <c r="L67" s="366"/>
      <c r="M67" s="366"/>
      <c r="N67" s="367"/>
      <c r="O67" s="374" t="s">
        <v>74</v>
      </c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129"/>
      <c r="AF67" s="375" t="s">
        <v>73</v>
      </c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6"/>
      <c r="AW67" s="379"/>
      <c r="AX67" s="371"/>
      <c r="AY67" s="371"/>
      <c r="AZ67" s="371"/>
      <c r="BA67" s="373"/>
      <c r="BB67" s="361"/>
      <c r="BC67" s="369"/>
      <c r="BE67" s="123"/>
      <c r="BF67" s="123"/>
      <c r="BG67" s="123"/>
      <c r="BH67" s="123"/>
      <c r="BI67" s="123"/>
      <c r="BJ67" s="123"/>
      <c r="BK67" s="123"/>
      <c r="BL67" s="123"/>
      <c r="BM67" s="122"/>
      <c r="BN67" s="122"/>
      <c r="BO67" s="122"/>
      <c r="BP67" s="122"/>
      <c r="BQ67" s="122"/>
      <c r="BR67" s="122"/>
      <c r="BS67" s="122"/>
      <c r="BT67" s="122"/>
      <c r="BU67" s="122"/>
      <c r="BV67" s="121"/>
      <c r="BW67" s="121"/>
      <c r="BX67" s="121"/>
      <c r="BY67" s="121"/>
      <c r="BZ67" s="121"/>
      <c r="CA67" s="121"/>
      <c r="CB67" s="121"/>
      <c r="CC67" s="120"/>
      <c r="CD67" s="120"/>
      <c r="CE67" s="120"/>
      <c r="CF67" s="120"/>
      <c r="CG67" s="119"/>
      <c r="CH67" s="119"/>
    </row>
    <row r="68" spans="2:86" customFormat="1" ht="3.75" customHeight="1" thickBot="1">
      <c r="BE68" s="123"/>
      <c r="BF68" s="123"/>
      <c r="BG68" s="123"/>
      <c r="BH68" s="123"/>
      <c r="BI68" s="123"/>
      <c r="BJ68" s="123"/>
      <c r="BK68" s="123"/>
      <c r="BL68" s="123"/>
      <c r="BM68" s="122"/>
      <c r="BN68" s="122"/>
      <c r="BO68" s="122"/>
      <c r="BP68" s="122"/>
      <c r="BQ68" s="122"/>
      <c r="BR68" s="122"/>
      <c r="BS68" s="122"/>
      <c r="BT68" s="122"/>
      <c r="BU68" s="122"/>
      <c r="BV68" s="121"/>
      <c r="BW68" s="121"/>
      <c r="BX68" s="121"/>
      <c r="BY68" s="121"/>
      <c r="BZ68" s="121"/>
      <c r="CA68" s="121"/>
      <c r="CB68" s="121"/>
      <c r="CC68" s="120"/>
      <c r="CD68" s="120"/>
      <c r="CE68" s="120"/>
      <c r="CF68" s="120"/>
      <c r="CG68" s="119"/>
      <c r="CH68" s="119"/>
    </row>
    <row r="69" spans="2:86" customFormat="1" ht="20.100000000000001" customHeight="1" thickBot="1">
      <c r="B69" s="262" t="s">
        <v>17</v>
      </c>
      <c r="C69" s="263"/>
      <c r="D69" s="380" t="s">
        <v>66</v>
      </c>
      <c r="E69" s="381"/>
      <c r="F69" s="381"/>
      <c r="G69" s="381"/>
      <c r="H69" s="381"/>
      <c r="I69" s="382"/>
      <c r="J69" s="264" t="s">
        <v>20</v>
      </c>
      <c r="K69" s="266"/>
      <c r="L69" s="266"/>
      <c r="M69" s="266"/>
      <c r="N69" s="267"/>
      <c r="O69" s="264" t="s">
        <v>72</v>
      </c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7"/>
      <c r="AW69" s="264" t="s">
        <v>24</v>
      </c>
      <c r="AX69" s="266"/>
      <c r="AY69" s="266"/>
      <c r="AZ69" s="266"/>
      <c r="BA69" s="267"/>
      <c r="BB69" s="264"/>
      <c r="BC69" s="265"/>
      <c r="BE69" s="123"/>
      <c r="BF69" s="123"/>
      <c r="BG69" s="123"/>
      <c r="BH69" s="123"/>
      <c r="BI69" s="123"/>
      <c r="BJ69" s="123"/>
      <c r="BK69" s="123"/>
      <c r="BL69" s="123"/>
      <c r="BM69" s="122"/>
      <c r="BN69" s="122"/>
      <c r="BO69" s="122"/>
      <c r="BP69" s="122"/>
      <c r="BQ69" s="122"/>
      <c r="BR69" s="122"/>
      <c r="BS69" s="122"/>
      <c r="BT69" s="122"/>
      <c r="BU69" s="122"/>
      <c r="BV69" s="121"/>
      <c r="BW69" s="121"/>
      <c r="BX69" s="121"/>
      <c r="BY69" s="121"/>
      <c r="BZ69" s="121"/>
      <c r="CA69" s="121"/>
      <c r="CB69" s="121"/>
      <c r="CC69" s="120"/>
      <c r="CD69" s="120"/>
      <c r="CE69" s="120"/>
      <c r="CF69" s="120"/>
      <c r="CG69" s="119"/>
      <c r="CH69" s="119"/>
    </row>
    <row r="70" spans="2:86" customFormat="1" ht="18" customHeight="1">
      <c r="B70" s="358">
        <v>38</v>
      </c>
      <c r="C70" s="359"/>
      <c r="D70" s="358">
        <v>1</v>
      </c>
      <c r="E70" s="359"/>
      <c r="F70" s="359"/>
      <c r="G70" s="359"/>
      <c r="H70" s="359"/>
      <c r="I70" s="368"/>
      <c r="J70" s="362">
        <f>$J$66+$X$62+$AL$62</f>
        <v>0.76041666666666663</v>
      </c>
      <c r="K70" s="363"/>
      <c r="L70" s="363"/>
      <c r="M70" s="363"/>
      <c r="N70" s="364"/>
      <c r="O70" s="377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70" t="s">
        <v>23</v>
      </c>
      <c r="AF70" s="354" t="str">
        <f>IF(ISBLANK(AZ39),"",$G$50)</f>
        <v/>
      </c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5"/>
      <c r="AW70" s="378"/>
      <c r="AX70" s="370"/>
      <c r="AY70" s="370" t="s">
        <v>22</v>
      </c>
      <c r="AZ70" s="370"/>
      <c r="BA70" s="372"/>
      <c r="BB70" s="359"/>
      <c r="BC70" s="368"/>
      <c r="BE70" s="123"/>
      <c r="BF70" s="123"/>
      <c r="BG70" s="123"/>
      <c r="BH70" s="123"/>
      <c r="BI70" s="123"/>
      <c r="BJ70" s="123"/>
      <c r="BK70" s="123"/>
      <c r="BL70" s="123"/>
      <c r="BM70" s="122"/>
      <c r="BN70" s="122"/>
      <c r="BO70" s="122"/>
      <c r="BP70" s="122"/>
      <c r="BQ70" s="122"/>
      <c r="BR70" s="122"/>
      <c r="BS70" s="122"/>
      <c r="BT70" s="122"/>
      <c r="BU70" s="122"/>
      <c r="BV70" s="121"/>
      <c r="BW70" s="121"/>
      <c r="BX70" s="121"/>
      <c r="BY70" s="121"/>
      <c r="BZ70" s="121"/>
      <c r="CA70" s="121"/>
      <c r="CB70" s="121"/>
      <c r="CC70" s="120"/>
      <c r="CD70" s="120"/>
      <c r="CE70" s="120"/>
      <c r="CF70" s="120"/>
      <c r="CG70" s="119"/>
      <c r="CH70" s="119"/>
    </row>
    <row r="71" spans="2:86" customFormat="1" ht="12" customHeight="1" thickBot="1">
      <c r="B71" s="360"/>
      <c r="C71" s="361"/>
      <c r="D71" s="360"/>
      <c r="E71" s="361"/>
      <c r="F71" s="361"/>
      <c r="G71" s="361"/>
      <c r="H71" s="361"/>
      <c r="I71" s="369"/>
      <c r="J71" s="365"/>
      <c r="K71" s="366"/>
      <c r="L71" s="366"/>
      <c r="M71" s="366"/>
      <c r="N71" s="367"/>
      <c r="O71" s="374" t="s">
        <v>71</v>
      </c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129"/>
      <c r="AF71" s="375" t="s">
        <v>70</v>
      </c>
      <c r="AG71" s="375"/>
      <c r="AH71" s="375"/>
      <c r="AI71" s="375"/>
      <c r="AJ71" s="375"/>
      <c r="AK71" s="375"/>
      <c r="AL71" s="375"/>
      <c r="AM71" s="375"/>
      <c r="AN71" s="375"/>
      <c r="AO71" s="375"/>
      <c r="AP71" s="375"/>
      <c r="AQ71" s="375"/>
      <c r="AR71" s="375"/>
      <c r="AS71" s="375"/>
      <c r="AT71" s="375"/>
      <c r="AU71" s="375"/>
      <c r="AV71" s="376"/>
      <c r="AW71" s="379"/>
      <c r="AX71" s="371"/>
      <c r="AY71" s="371"/>
      <c r="AZ71" s="371"/>
      <c r="BA71" s="373"/>
      <c r="BB71" s="361"/>
      <c r="BC71" s="369"/>
      <c r="BE71" s="123"/>
      <c r="BF71" s="123"/>
      <c r="BG71" s="123"/>
      <c r="BH71" s="123"/>
      <c r="BI71" s="123"/>
      <c r="BJ71" s="123"/>
      <c r="BK71" s="123"/>
      <c r="BL71" s="123"/>
      <c r="BM71" s="122"/>
      <c r="BN71" s="122"/>
      <c r="BO71" s="122"/>
      <c r="BP71" s="122"/>
      <c r="BQ71" s="122"/>
      <c r="BR71" s="122"/>
      <c r="BS71" s="122"/>
      <c r="BT71" s="122"/>
      <c r="BU71" s="122"/>
      <c r="BV71" s="121"/>
      <c r="BW71" s="121"/>
      <c r="BX71" s="121"/>
      <c r="BY71" s="121"/>
      <c r="BZ71" s="122"/>
      <c r="CA71" s="122"/>
      <c r="CB71" s="122"/>
      <c r="CC71" s="131"/>
      <c r="CD71" s="131"/>
      <c r="CE71" s="131"/>
      <c r="CF71" s="131"/>
      <c r="CG71" s="130"/>
      <c r="CH71" s="130"/>
    </row>
    <row r="72" spans="2:86" customFormat="1" ht="3.75" customHeight="1" thickBot="1">
      <c r="BE72" s="123"/>
      <c r="BF72" s="123"/>
      <c r="BG72" s="123"/>
      <c r="BH72" s="123"/>
      <c r="BI72" s="123"/>
      <c r="BJ72" s="123"/>
      <c r="BK72" s="123"/>
      <c r="BL72" s="123"/>
      <c r="BM72" s="122"/>
      <c r="BN72" s="122"/>
      <c r="BO72" s="122"/>
      <c r="BP72" s="122"/>
      <c r="BQ72" s="122"/>
      <c r="BR72" s="122"/>
      <c r="BS72" s="122"/>
      <c r="BT72" s="122"/>
      <c r="BU72" s="122"/>
      <c r="BV72" s="121"/>
      <c r="BW72" s="121"/>
      <c r="BX72" s="121"/>
      <c r="BY72" s="121"/>
      <c r="BZ72" s="122"/>
      <c r="CA72" s="122"/>
      <c r="CB72" s="122"/>
      <c r="CC72" s="131"/>
      <c r="CD72" s="131"/>
      <c r="CE72" s="131"/>
      <c r="CF72" s="131"/>
      <c r="CG72" s="130"/>
      <c r="CH72" s="130"/>
    </row>
    <row r="73" spans="2:86" customFormat="1" ht="20.100000000000001" customHeight="1" thickBot="1">
      <c r="B73" s="262" t="s">
        <v>17</v>
      </c>
      <c r="C73" s="263"/>
      <c r="D73" s="380" t="s">
        <v>66</v>
      </c>
      <c r="E73" s="381"/>
      <c r="F73" s="381"/>
      <c r="G73" s="381"/>
      <c r="H73" s="381"/>
      <c r="I73" s="382"/>
      <c r="J73" s="264" t="s">
        <v>20</v>
      </c>
      <c r="K73" s="266"/>
      <c r="L73" s="266"/>
      <c r="M73" s="266"/>
      <c r="N73" s="267"/>
      <c r="O73" s="264" t="s">
        <v>69</v>
      </c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7"/>
      <c r="AW73" s="264" t="s">
        <v>24</v>
      </c>
      <c r="AX73" s="266"/>
      <c r="AY73" s="266"/>
      <c r="AZ73" s="266"/>
      <c r="BA73" s="267"/>
      <c r="BB73" s="264"/>
      <c r="BC73" s="265"/>
      <c r="BE73" s="123"/>
      <c r="BF73" s="123"/>
      <c r="BG73" s="123"/>
      <c r="BH73" s="123"/>
      <c r="BI73" s="123"/>
      <c r="BJ73" s="123"/>
      <c r="BK73" s="123"/>
      <c r="BL73" s="123"/>
      <c r="BM73" s="122"/>
      <c r="BN73" s="122"/>
      <c r="BO73" s="122"/>
      <c r="BP73" s="122"/>
      <c r="BQ73" s="122"/>
      <c r="BR73" s="122"/>
      <c r="BS73" s="122"/>
      <c r="BT73" s="122"/>
      <c r="BU73" s="122"/>
      <c r="BV73" s="121"/>
      <c r="BW73" s="121"/>
      <c r="BX73" s="121"/>
      <c r="BY73" s="121"/>
      <c r="BZ73" s="122"/>
      <c r="CA73" s="122"/>
      <c r="CB73" s="132"/>
      <c r="CC73" s="131"/>
      <c r="CD73" s="131"/>
      <c r="CE73" s="131"/>
      <c r="CF73" s="131"/>
      <c r="CG73" s="130"/>
      <c r="CH73" s="130"/>
    </row>
    <row r="74" spans="2:86" customFormat="1" ht="18" customHeight="1">
      <c r="B74" s="358">
        <v>39</v>
      </c>
      <c r="C74" s="359"/>
      <c r="D74" s="358">
        <v>1</v>
      </c>
      <c r="E74" s="359"/>
      <c r="F74" s="359"/>
      <c r="G74" s="359"/>
      <c r="H74" s="359"/>
      <c r="I74" s="368"/>
      <c r="J74" s="362">
        <f>$J$70+$X$62+$AL$62</f>
        <v>0.77083333333333326</v>
      </c>
      <c r="K74" s="363"/>
      <c r="L74" s="363"/>
      <c r="M74" s="363"/>
      <c r="N74" s="364"/>
      <c r="O74" s="377" t="str">
        <f>IF(ISBLANK($AZ$66)," ",IF($AW$66&lt;$AZ$66,$O$66,IF($AZ$66&lt;$AW$66,$AF$66)))</f>
        <v xml:space="preserve"> </v>
      </c>
      <c r="P74" s="354" t="str">
        <f t="shared" ref="P74:AD74" si="2">IF(ISBLANK($AZ$79)," ",IF($AW$79&lt;$AZ$79,$O$79,IF($AZ$79&lt;$AW$79,$AF$79)))</f>
        <v xml:space="preserve"> </v>
      </c>
      <c r="Q74" s="354" t="str">
        <f t="shared" si="2"/>
        <v xml:space="preserve"> </v>
      </c>
      <c r="R74" s="354" t="str">
        <f t="shared" si="2"/>
        <v xml:space="preserve"> </v>
      </c>
      <c r="S74" s="354" t="str">
        <f t="shared" si="2"/>
        <v xml:space="preserve"> </v>
      </c>
      <c r="T74" s="354" t="str">
        <f t="shared" si="2"/>
        <v xml:space="preserve"> </v>
      </c>
      <c r="U74" s="354" t="str">
        <f t="shared" si="2"/>
        <v xml:space="preserve"> </v>
      </c>
      <c r="V74" s="354" t="str">
        <f t="shared" si="2"/>
        <v xml:space="preserve"> </v>
      </c>
      <c r="W74" s="354" t="str">
        <f t="shared" si="2"/>
        <v xml:space="preserve"> </v>
      </c>
      <c r="X74" s="354" t="str">
        <f t="shared" si="2"/>
        <v xml:space="preserve"> </v>
      </c>
      <c r="Y74" s="354" t="str">
        <f t="shared" si="2"/>
        <v xml:space="preserve"> </v>
      </c>
      <c r="Z74" s="354" t="str">
        <f t="shared" si="2"/>
        <v xml:space="preserve"> </v>
      </c>
      <c r="AA74" s="354" t="str">
        <f t="shared" si="2"/>
        <v xml:space="preserve"> </v>
      </c>
      <c r="AB74" s="354" t="str">
        <f t="shared" si="2"/>
        <v xml:space="preserve"> </v>
      </c>
      <c r="AC74" s="354" t="str">
        <f t="shared" si="2"/>
        <v xml:space="preserve"> </v>
      </c>
      <c r="AD74" s="354" t="str">
        <f t="shared" si="2"/>
        <v xml:space="preserve"> </v>
      </c>
      <c r="AE74" s="70" t="s">
        <v>23</v>
      </c>
      <c r="AF74" s="354" t="str">
        <f>IF(ISBLANK($AZ$70)," ",IF($AW$70&lt;$AZ$70,$O$70,IF($AZ$70&lt;$AW$70,$AF$70)))</f>
        <v xml:space="preserve"> </v>
      </c>
      <c r="AG74" s="354" t="str">
        <f t="shared" ref="AG74:AV74" si="3">IF(ISBLANK($AZ$79)," ",IF($AW$79&lt;$AZ$79,$O$79,IF($AZ$79&lt;$AW$79,$AF$79)))</f>
        <v xml:space="preserve"> </v>
      </c>
      <c r="AH74" s="354" t="str">
        <f t="shared" si="3"/>
        <v xml:space="preserve"> </v>
      </c>
      <c r="AI74" s="354" t="str">
        <f t="shared" si="3"/>
        <v xml:space="preserve"> </v>
      </c>
      <c r="AJ74" s="354" t="str">
        <f t="shared" si="3"/>
        <v xml:space="preserve"> </v>
      </c>
      <c r="AK74" s="354" t="str">
        <f t="shared" si="3"/>
        <v xml:space="preserve"> </v>
      </c>
      <c r="AL74" s="354" t="str">
        <f t="shared" si="3"/>
        <v xml:space="preserve"> </v>
      </c>
      <c r="AM74" s="354" t="str">
        <f t="shared" si="3"/>
        <v xml:space="preserve"> </v>
      </c>
      <c r="AN74" s="354" t="str">
        <f t="shared" si="3"/>
        <v xml:space="preserve"> </v>
      </c>
      <c r="AO74" s="354" t="str">
        <f t="shared" si="3"/>
        <v xml:space="preserve"> </v>
      </c>
      <c r="AP74" s="354" t="str">
        <f t="shared" si="3"/>
        <v xml:space="preserve"> </v>
      </c>
      <c r="AQ74" s="354" t="str">
        <f t="shared" si="3"/>
        <v xml:space="preserve"> </v>
      </c>
      <c r="AR74" s="354" t="str">
        <f t="shared" si="3"/>
        <v xml:space="preserve"> </v>
      </c>
      <c r="AS74" s="354" t="str">
        <f t="shared" si="3"/>
        <v xml:space="preserve"> </v>
      </c>
      <c r="AT74" s="354" t="str">
        <f t="shared" si="3"/>
        <v xml:space="preserve"> </v>
      </c>
      <c r="AU74" s="354" t="str">
        <f t="shared" si="3"/>
        <v xml:space="preserve"> </v>
      </c>
      <c r="AV74" s="355" t="str">
        <f t="shared" si="3"/>
        <v xml:space="preserve"> </v>
      </c>
      <c r="AW74" s="378"/>
      <c r="AX74" s="370"/>
      <c r="AY74" s="370" t="s">
        <v>22</v>
      </c>
      <c r="AZ74" s="370"/>
      <c r="BA74" s="372"/>
      <c r="BB74" s="359"/>
      <c r="BC74" s="368"/>
      <c r="BE74" s="123"/>
      <c r="BF74" s="123"/>
      <c r="BG74" s="123"/>
      <c r="BH74" s="123"/>
      <c r="BI74" s="123"/>
      <c r="BJ74" s="123"/>
      <c r="BK74" s="123"/>
      <c r="BL74" s="123"/>
      <c r="BM74" s="122"/>
      <c r="BN74" s="122"/>
      <c r="BO74" s="122"/>
      <c r="BP74" s="122"/>
      <c r="BQ74" s="122"/>
      <c r="BR74" s="122"/>
      <c r="BS74" s="122"/>
      <c r="BT74" s="122"/>
      <c r="BU74" s="122"/>
      <c r="BV74" s="121"/>
      <c r="BW74" s="121"/>
      <c r="BX74" s="121"/>
      <c r="BY74" s="121"/>
      <c r="BZ74" s="122"/>
      <c r="CA74" s="122"/>
      <c r="CB74" s="132"/>
      <c r="CC74" s="131"/>
      <c r="CD74" s="131"/>
      <c r="CE74" s="131"/>
      <c r="CF74" s="131"/>
      <c r="CG74" s="130"/>
      <c r="CH74" s="130"/>
    </row>
    <row r="75" spans="2:86" customFormat="1" ht="12" customHeight="1" thickBot="1">
      <c r="B75" s="360"/>
      <c r="C75" s="361"/>
      <c r="D75" s="360"/>
      <c r="E75" s="361"/>
      <c r="F75" s="361"/>
      <c r="G75" s="361"/>
      <c r="H75" s="361"/>
      <c r="I75" s="369"/>
      <c r="J75" s="365"/>
      <c r="K75" s="366"/>
      <c r="L75" s="366"/>
      <c r="M75" s="366"/>
      <c r="N75" s="367"/>
      <c r="O75" s="374" t="s">
        <v>68</v>
      </c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129"/>
      <c r="AF75" s="375" t="s">
        <v>67</v>
      </c>
      <c r="AG75" s="375"/>
      <c r="AH75" s="375"/>
      <c r="AI75" s="375"/>
      <c r="AJ75" s="375"/>
      <c r="AK75" s="375"/>
      <c r="AL75" s="375"/>
      <c r="AM75" s="375"/>
      <c r="AN75" s="375"/>
      <c r="AO75" s="375"/>
      <c r="AP75" s="375"/>
      <c r="AQ75" s="375"/>
      <c r="AR75" s="375"/>
      <c r="AS75" s="375"/>
      <c r="AT75" s="375"/>
      <c r="AU75" s="375"/>
      <c r="AV75" s="376"/>
      <c r="AW75" s="379"/>
      <c r="AX75" s="371"/>
      <c r="AY75" s="371"/>
      <c r="AZ75" s="371"/>
      <c r="BA75" s="373"/>
      <c r="BB75" s="361"/>
      <c r="BC75" s="369"/>
      <c r="BE75" s="123"/>
      <c r="BF75" s="123"/>
      <c r="BG75" s="123"/>
      <c r="BH75" s="123"/>
      <c r="BI75" s="123"/>
      <c r="BJ75" s="123"/>
      <c r="BK75" s="123"/>
      <c r="BL75" s="123"/>
      <c r="BM75" s="122"/>
      <c r="BN75" s="122"/>
      <c r="BO75" s="122"/>
      <c r="BP75" s="122"/>
      <c r="BQ75" s="122"/>
      <c r="BR75" s="122"/>
      <c r="BS75" s="122"/>
      <c r="BT75" s="122"/>
      <c r="BU75" s="122"/>
      <c r="BV75" s="121"/>
      <c r="BW75" s="121"/>
      <c r="BX75" s="121"/>
      <c r="BY75" s="121"/>
      <c r="BZ75" s="121"/>
      <c r="CA75" s="121"/>
      <c r="CB75" s="121"/>
      <c r="CC75" s="120"/>
      <c r="CD75" s="120"/>
      <c r="CE75" s="120"/>
      <c r="CF75" s="120"/>
      <c r="CG75" s="119"/>
      <c r="CH75" s="119"/>
    </row>
    <row r="76" spans="2:86" customFormat="1" ht="3.75" customHeight="1" thickBot="1">
      <c r="BE76" s="123"/>
      <c r="BF76" s="123"/>
      <c r="BG76" s="123"/>
      <c r="BH76" s="123"/>
      <c r="BI76" s="123"/>
      <c r="BJ76" s="123"/>
      <c r="BK76" s="123"/>
      <c r="BL76" s="123"/>
      <c r="BM76" s="122"/>
      <c r="BN76" s="122"/>
      <c r="BO76" s="122"/>
      <c r="BP76" s="122"/>
      <c r="BQ76" s="122"/>
      <c r="BR76" s="122"/>
      <c r="BS76" s="122"/>
      <c r="BT76" s="122"/>
      <c r="BU76" s="122"/>
      <c r="BV76" s="121"/>
      <c r="BW76" s="121"/>
      <c r="BX76" s="121"/>
      <c r="BY76" s="121"/>
      <c r="BZ76" s="121"/>
      <c r="CA76" s="121"/>
      <c r="CB76" s="121"/>
      <c r="CC76" s="120"/>
      <c r="CD76" s="120"/>
      <c r="CE76" s="120"/>
      <c r="CF76" s="120"/>
      <c r="CG76" s="119"/>
      <c r="CH76" s="119"/>
    </row>
    <row r="77" spans="2:86" customFormat="1" ht="20.100000000000001" customHeight="1" thickBot="1">
      <c r="B77" s="262" t="s">
        <v>17</v>
      </c>
      <c r="C77" s="263"/>
      <c r="D77" s="380" t="s">
        <v>66</v>
      </c>
      <c r="E77" s="381"/>
      <c r="F77" s="381"/>
      <c r="G77" s="381"/>
      <c r="H77" s="381"/>
      <c r="I77" s="382"/>
      <c r="J77" s="264" t="s">
        <v>20</v>
      </c>
      <c r="K77" s="266"/>
      <c r="L77" s="266"/>
      <c r="M77" s="266"/>
      <c r="N77" s="267"/>
      <c r="O77" s="264" t="s">
        <v>65</v>
      </c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7"/>
      <c r="AW77" s="264" t="s">
        <v>24</v>
      </c>
      <c r="AX77" s="266"/>
      <c r="AY77" s="266"/>
      <c r="AZ77" s="266"/>
      <c r="BA77" s="267"/>
      <c r="BB77" s="264"/>
      <c r="BC77" s="265"/>
      <c r="BE77" s="123"/>
      <c r="BF77" s="123"/>
      <c r="BG77" s="123"/>
      <c r="BH77" s="123"/>
      <c r="BI77" s="123"/>
      <c r="BJ77" s="123"/>
      <c r="BK77" s="123"/>
      <c r="BL77" s="123"/>
      <c r="BM77" s="122"/>
      <c r="BN77" s="122"/>
      <c r="BO77" s="122"/>
      <c r="BP77" s="122"/>
      <c r="BQ77" s="122"/>
      <c r="BR77" s="122"/>
      <c r="BS77" s="122"/>
      <c r="BT77" s="122"/>
      <c r="BU77" s="122"/>
      <c r="BV77" s="121"/>
      <c r="BW77" s="121"/>
      <c r="BX77" s="121"/>
      <c r="BY77" s="121"/>
      <c r="BZ77" s="121"/>
      <c r="CA77" s="121"/>
      <c r="CB77" s="121"/>
      <c r="CC77" s="120"/>
      <c r="CD77" s="120"/>
      <c r="CE77" s="120"/>
      <c r="CF77" s="120"/>
      <c r="CG77" s="119"/>
      <c r="CH77" s="119"/>
    </row>
    <row r="78" spans="2:86" customFormat="1" ht="18" customHeight="1">
      <c r="B78" s="358">
        <v>40</v>
      </c>
      <c r="C78" s="359"/>
      <c r="D78" s="358">
        <v>1</v>
      </c>
      <c r="E78" s="359"/>
      <c r="F78" s="359"/>
      <c r="G78" s="359"/>
      <c r="H78" s="359"/>
      <c r="I78" s="368"/>
      <c r="J78" s="362">
        <f>$J$74+$X$62+$AL$62</f>
        <v>0.78124999999999989</v>
      </c>
      <c r="K78" s="363"/>
      <c r="L78" s="363"/>
      <c r="M78" s="363"/>
      <c r="N78" s="364"/>
      <c r="O78" s="377" t="str">
        <f>IF(ISBLANK($AZ$66)," ",IF($AW$66&lt;$AZ$66,$AF$66,IF($AZ$66&lt;$AW$66,$O$66)))</f>
        <v xml:space="preserve"> </v>
      </c>
      <c r="P78" s="354" t="str">
        <f t="shared" ref="P78:AD78" si="4">IF(ISBLANK($AZ$79)," ",IF($AW$79&lt;$AZ$79,$AF$79,IF($AZ$79&lt;$AW$79,$O$79)))</f>
        <v xml:space="preserve"> </v>
      </c>
      <c r="Q78" s="354" t="str">
        <f t="shared" si="4"/>
        <v xml:space="preserve"> </v>
      </c>
      <c r="R78" s="354" t="str">
        <f t="shared" si="4"/>
        <v xml:space="preserve"> </v>
      </c>
      <c r="S78" s="354" t="str">
        <f t="shared" si="4"/>
        <v xml:space="preserve"> </v>
      </c>
      <c r="T78" s="354" t="str">
        <f t="shared" si="4"/>
        <v xml:space="preserve"> </v>
      </c>
      <c r="U78" s="354" t="str">
        <f t="shared" si="4"/>
        <v xml:space="preserve"> </v>
      </c>
      <c r="V78" s="354" t="str">
        <f t="shared" si="4"/>
        <v xml:space="preserve"> </v>
      </c>
      <c r="W78" s="354" t="str">
        <f t="shared" si="4"/>
        <v xml:space="preserve"> </v>
      </c>
      <c r="X78" s="354" t="str">
        <f t="shared" si="4"/>
        <v xml:space="preserve"> </v>
      </c>
      <c r="Y78" s="354" t="str">
        <f t="shared" si="4"/>
        <v xml:space="preserve"> </v>
      </c>
      <c r="Z78" s="354" t="str">
        <f t="shared" si="4"/>
        <v xml:space="preserve"> </v>
      </c>
      <c r="AA78" s="354" t="str">
        <f t="shared" si="4"/>
        <v xml:space="preserve"> </v>
      </c>
      <c r="AB78" s="354" t="str">
        <f t="shared" si="4"/>
        <v xml:space="preserve"> </v>
      </c>
      <c r="AC78" s="354" t="str">
        <f t="shared" si="4"/>
        <v xml:space="preserve"> </v>
      </c>
      <c r="AD78" s="354" t="str">
        <f t="shared" si="4"/>
        <v xml:space="preserve"> </v>
      </c>
      <c r="AE78" s="70" t="s">
        <v>23</v>
      </c>
      <c r="AF78" s="354" t="str">
        <f>IF(ISBLANK($AZ$70)," ",IF($AW$70&lt;$AZ$70,$AF$70,IF($AZ$70&lt;$AW$70,$O$70)))</f>
        <v xml:space="preserve"> </v>
      </c>
      <c r="AG78" s="354" t="str">
        <f t="shared" ref="AG78:AV78" si="5">IF(ISBLANK($AZ$79)," ",IF($AW$79&lt;$AZ$79,$AF$79,IF($AZ$79&lt;$AW$79,$O$79)))</f>
        <v xml:space="preserve"> </v>
      </c>
      <c r="AH78" s="354" t="str">
        <f t="shared" si="5"/>
        <v xml:space="preserve"> </v>
      </c>
      <c r="AI78" s="354" t="str">
        <f t="shared" si="5"/>
        <v xml:space="preserve"> </v>
      </c>
      <c r="AJ78" s="354" t="str">
        <f t="shared" si="5"/>
        <v xml:space="preserve"> </v>
      </c>
      <c r="AK78" s="354" t="str">
        <f t="shared" si="5"/>
        <v xml:space="preserve"> </v>
      </c>
      <c r="AL78" s="354" t="str">
        <f t="shared" si="5"/>
        <v xml:space="preserve"> </v>
      </c>
      <c r="AM78" s="354" t="str">
        <f t="shared" si="5"/>
        <v xml:space="preserve"> </v>
      </c>
      <c r="AN78" s="354" t="str">
        <f t="shared" si="5"/>
        <v xml:space="preserve"> </v>
      </c>
      <c r="AO78" s="354" t="str">
        <f t="shared" si="5"/>
        <v xml:space="preserve"> </v>
      </c>
      <c r="AP78" s="354" t="str">
        <f t="shared" si="5"/>
        <v xml:space="preserve"> </v>
      </c>
      <c r="AQ78" s="354" t="str">
        <f t="shared" si="5"/>
        <v xml:space="preserve"> </v>
      </c>
      <c r="AR78" s="354" t="str">
        <f t="shared" si="5"/>
        <v xml:space="preserve"> </v>
      </c>
      <c r="AS78" s="354" t="str">
        <f t="shared" si="5"/>
        <v xml:space="preserve"> </v>
      </c>
      <c r="AT78" s="354" t="str">
        <f t="shared" si="5"/>
        <v xml:space="preserve"> </v>
      </c>
      <c r="AU78" s="354" t="str">
        <f t="shared" si="5"/>
        <v xml:space="preserve"> </v>
      </c>
      <c r="AV78" s="355" t="str">
        <f t="shared" si="5"/>
        <v xml:space="preserve"> </v>
      </c>
      <c r="AW78" s="378"/>
      <c r="AX78" s="370"/>
      <c r="AY78" s="370" t="s">
        <v>22</v>
      </c>
      <c r="AZ78" s="370"/>
      <c r="BA78" s="372"/>
      <c r="BB78" s="359"/>
      <c r="BC78" s="368"/>
      <c r="BE78" s="123"/>
      <c r="BF78" s="123"/>
      <c r="BG78" s="123"/>
      <c r="BH78" s="123"/>
      <c r="BI78" s="123"/>
      <c r="BJ78" s="123"/>
      <c r="BK78" s="123"/>
      <c r="BL78" s="123"/>
      <c r="BM78" s="122"/>
      <c r="BN78" s="122"/>
      <c r="BO78" s="122"/>
      <c r="BP78" s="122"/>
      <c r="BQ78" s="122"/>
      <c r="BR78" s="122"/>
      <c r="BS78" s="122"/>
      <c r="BT78" s="122"/>
      <c r="BU78" s="122"/>
      <c r="BV78" s="121"/>
      <c r="BW78" s="121"/>
      <c r="BX78" s="121"/>
      <c r="BY78" s="121"/>
      <c r="BZ78" s="121"/>
      <c r="CA78" s="121"/>
      <c r="CB78" s="121"/>
      <c r="CC78" s="120"/>
      <c r="CD78" s="120"/>
      <c r="CE78" s="120"/>
      <c r="CF78" s="120"/>
      <c r="CG78" s="119"/>
      <c r="CH78" s="119"/>
    </row>
    <row r="79" spans="2:86" customFormat="1" ht="12" customHeight="1" thickBot="1">
      <c r="B79" s="360"/>
      <c r="C79" s="361"/>
      <c r="D79" s="360"/>
      <c r="E79" s="361"/>
      <c r="F79" s="361"/>
      <c r="G79" s="361"/>
      <c r="H79" s="361"/>
      <c r="I79" s="369"/>
      <c r="J79" s="365"/>
      <c r="K79" s="366"/>
      <c r="L79" s="366"/>
      <c r="M79" s="366"/>
      <c r="N79" s="367"/>
      <c r="O79" s="374" t="s">
        <v>64</v>
      </c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129"/>
      <c r="AF79" s="375" t="s">
        <v>63</v>
      </c>
      <c r="AG79" s="375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6"/>
      <c r="AW79" s="379"/>
      <c r="AX79" s="371"/>
      <c r="AY79" s="371"/>
      <c r="AZ79" s="371"/>
      <c r="BA79" s="373"/>
      <c r="BB79" s="361"/>
      <c r="BC79" s="369"/>
      <c r="BE79" s="123"/>
      <c r="BF79" s="123"/>
      <c r="BG79" s="123"/>
      <c r="BH79" s="123"/>
      <c r="BI79" s="123"/>
      <c r="BJ79" s="123"/>
      <c r="BK79" s="123"/>
      <c r="BL79" s="123"/>
      <c r="BM79" s="122"/>
      <c r="BN79" s="122"/>
      <c r="BO79" s="122"/>
      <c r="BP79" s="122"/>
      <c r="BQ79" s="122"/>
      <c r="BR79" s="122"/>
      <c r="BS79" s="122"/>
      <c r="BT79" s="122"/>
      <c r="BU79" s="122"/>
      <c r="BV79" s="121"/>
      <c r="BW79" s="121"/>
      <c r="BX79" s="121"/>
      <c r="BY79" s="121"/>
      <c r="BZ79" s="121"/>
      <c r="CA79" s="121"/>
      <c r="CB79" s="121"/>
      <c r="CC79" s="120"/>
      <c r="CD79" s="120"/>
      <c r="CE79" s="120"/>
      <c r="CF79" s="120"/>
      <c r="CG79" s="119"/>
      <c r="CH79" s="119"/>
    </row>
    <row r="82" spans="2:102">
      <c r="BE82" s="7"/>
      <c r="BF82" s="7"/>
      <c r="BG82" s="7"/>
      <c r="BH82" s="7"/>
      <c r="BI82" s="7"/>
      <c r="BJ82" s="7"/>
      <c r="BK82" s="7"/>
      <c r="BL82" s="7"/>
      <c r="BM82" s="120"/>
      <c r="BN82" s="120"/>
      <c r="BO82" s="120"/>
      <c r="BP82" s="120"/>
      <c r="BQ82" s="120"/>
      <c r="BR82" s="120"/>
      <c r="BS82" s="120"/>
      <c r="BT82" s="120"/>
      <c r="BU82" s="120"/>
    </row>
    <row r="83" spans="2:102">
      <c r="B83" s="128" t="s">
        <v>62</v>
      </c>
      <c r="BE83" s="7"/>
      <c r="BF83" s="7"/>
      <c r="BG83" s="7"/>
      <c r="BH83" s="7"/>
      <c r="BI83" s="7"/>
      <c r="BJ83" s="7"/>
      <c r="BK83" s="7"/>
      <c r="BL83" s="7"/>
      <c r="BM83" s="120"/>
      <c r="BN83" s="120"/>
      <c r="BO83" s="120"/>
      <c r="BP83" s="120"/>
      <c r="BQ83" s="120"/>
      <c r="BR83" s="120"/>
      <c r="BS83" s="120"/>
      <c r="BT83" s="120"/>
      <c r="BU83" s="120"/>
    </row>
    <row r="84" spans="2:102" ht="13.5" thickBot="1"/>
    <row r="85" spans="2:102" ht="25.5" customHeight="1">
      <c r="I85" s="395" t="s">
        <v>10</v>
      </c>
      <c r="J85" s="396"/>
      <c r="K85" s="396"/>
      <c r="L85" s="127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1"/>
      <c r="AJ85" s="391"/>
      <c r="AK85" s="391"/>
      <c r="AL85" s="391"/>
      <c r="AM85" s="391"/>
      <c r="AN85" s="391"/>
      <c r="AO85" s="391"/>
      <c r="AP85" s="391"/>
      <c r="AQ85" s="391"/>
      <c r="AR85" s="391"/>
      <c r="AS85" s="391"/>
      <c r="AT85" s="391"/>
      <c r="AU85" s="391"/>
      <c r="AV85" s="392"/>
    </row>
    <row r="86" spans="2:102" ht="25.5" customHeight="1">
      <c r="I86" s="397" t="s">
        <v>11</v>
      </c>
      <c r="J86" s="398"/>
      <c r="K86" s="398"/>
      <c r="L86" s="126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93"/>
      <c r="AN86" s="393"/>
      <c r="AO86" s="393"/>
      <c r="AP86" s="393"/>
      <c r="AQ86" s="393"/>
      <c r="AR86" s="393"/>
      <c r="AS86" s="393"/>
      <c r="AT86" s="393"/>
      <c r="AU86" s="393"/>
      <c r="AV86" s="394"/>
    </row>
    <row r="87" spans="2:102" ht="25.5" customHeight="1">
      <c r="I87" s="387" t="s">
        <v>12</v>
      </c>
      <c r="J87" s="388"/>
      <c r="K87" s="388"/>
      <c r="L87" s="125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4"/>
    </row>
    <row r="88" spans="2:102" ht="25.5" customHeight="1" thickBot="1">
      <c r="I88" s="389" t="s">
        <v>13</v>
      </c>
      <c r="J88" s="390"/>
      <c r="K88" s="390"/>
      <c r="L88" s="124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  <c r="AM88" s="385"/>
      <c r="AN88" s="385"/>
      <c r="AO88" s="385"/>
      <c r="AP88" s="385"/>
      <c r="AQ88" s="385"/>
      <c r="AR88" s="385"/>
      <c r="AS88" s="385"/>
      <c r="AT88" s="385"/>
      <c r="AU88" s="385"/>
      <c r="AV88" s="386"/>
    </row>
    <row r="89" spans="2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</sheetData>
  <mergeCells count="309">
    <mergeCell ref="B77:C77"/>
    <mergeCell ref="J77:N77"/>
    <mergeCell ref="O77:AV77"/>
    <mergeCell ref="M87:AV87"/>
    <mergeCell ref="M88:AV88"/>
    <mergeCell ref="D65:I65"/>
    <mergeCell ref="D66:I67"/>
    <mergeCell ref="D69:I69"/>
    <mergeCell ref="D70:I71"/>
    <mergeCell ref="D73:I73"/>
    <mergeCell ref="D74:I75"/>
    <mergeCell ref="I87:K87"/>
    <mergeCell ref="I88:K88"/>
    <mergeCell ref="M85:AV85"/>
    <mergeCell ref="M86:AV86"/>
    <mergeCell ref="I85:K85"/>
    <mergeCell ref="I86:K86"/>
    <mergeCell ref="D77:I77"/>
    <mergeCell ref="AZ74:BA75"/>
    <mergeCell ref="BB74:BC75"/>
    <mergeCell ref="B74:C75"/>
    <mergeCell ref="J74:N75"/>
    <mergeCell ref="BB65:BC65"/>
    <mergeCell ref="B69:C69"/>
    <mergeCell ref="J69:N69"/>
    <mergeCell ref="O69:AV69"/>
    <mergeCell ref="AW69:BA69"/>
    <mergeCell ref="BB69:BC69"/>
    <mergeCell ref="B65:C65"/>
    <mergeCell ref="J65:N65"/>
    <mergeCell ref="BB66:BC67"/>
    <mergeCell ref="AW66:AX67"/>
    <mergeCell ref="AW65:BA65"/>
    <mergeCell ref="BB70:BC71"/>
    <mergeCell ref="O71:AD71"/>
    <mergeCell ref="AF71:AV71"/>
    <mergeCell ref="O70:AD70"/>
    <mergeCell ref="AF70:AV70"/>
    <mergeCell ref="AW70:AX71"/>
    <mergeCell ref="B73:C73"/>
    <mergeCell ref="J73:N73"/>
    <mergeCell ref="AY70:AY71"/>
    <mergeCell ref="AZ78:BA79"/>
    <mergeCell ref="BB78:BC79"/>
    <mergeCell ref="O79:AD79"/>
    <mergeCell ref="AF79:AV79"/>
    <mergeCell ref="O78:AD78"/>
    <mergeCell ref="AF78:AV78"/>
    <mergeCell ref="AW78:AX79"/>
    <mergeCell ref="AY78:AY79"/>
    <mergeCell ref="AW74:AX75"/>
    <mergeCell ref="AY74:AY75"/>
    <mergeCell ref="O74:AD74"/>
    <mergeCell ref="AF74:AV74"/>
    <mergeCell ref="O75:AD75"/>
    <mergeCell ref="AF75:AV75"/>
    <mergeCell ref="BB73:BC73"/>
    <mergeCell ref="AW77:BA77"/>
    <mergeCell ref="BB77:BC77"/>
    <mergeCell ref="O73:AV73"/>
    <mergeCell ref="B30:C30"/>
    <mergeCell ref="B31:C31"/>
    <mergeCell ref="B32:C32"/>
    <mergeCell ref="B33:C33"/>
    <mergeCell ref="B39:C39"/>
    <mergeCell ref="AZ29:BA29"/>
    <mergeCell ref="B78:C79"/>
    <mergeCell ref="J78:N79"/>
    <mergeCell ref="D78:I79"/>
    <mergeCell ref="AW73:BA73"/>
    <mergeCell ref="B70:C71"/>
    <mergeCell ref="J70:N71"/>
    <mergeCell ref="AY66:AY67"/>
    <mergeCell ref="AZ66:BA67"/>
    <mergeCell ref="AZ70:BA71"/>
    <mergeCell ref="O67:AD67"/>
    <mergeCell ref="AF67:AV67"/>
    <mergeCell ref="O66:AD66"/>
    <mergeCell ref="X62:AB62"/>
    <mergeCell ref="AL62:AP62"/>
    <mergeCell ref="B66:C67"/>
    <mergeCell ref="J66:N67"/>
    <mergeCell ref="O65:AV65"/>
    <mergeCell ref="H62:L62"/>
    <mergeCell ref="U62:V62"/>
    <mergeCell ref="AF66:AV66"/>
    <mergeCell ref="BB16:BC17"/>
    <mergeCell ref="BB18:BC19"/>
    <mergeCell ref="BB28:BC28"/>
    <mergeCell ref="AW28:AX28"/>
    <mergeCell ref="AZ28:BA28"/>
    <mergeCell ref="AG16:BA16"/>
    <mergeCell ref="BB27:BC27"/>
    <mergeCell ref="AW27:BA27"/>
    <mergeCell ref="O27:AV27"/>
    <mergeCell ref="BB20:BC21"/>
    <mergeCell ref="AE16:AF17"/>
    <mergeCell ref="Y20:Z21"/>
    <mergeCell ref="AE20:AF21"/>
    <mergeCell ref="AG21:BA21"/>
    <mergeCell ref="AG19:BA19"/>
    <mergeCell ref="AE22:AF23"/>
    <mergeCell ref="AG17:BA17"/>
    <mergeCell ref="AE18:AF19"/>
    <mergeCell ref="AG18:BA18"/>
    <mergeCell ref="AG20:BA20"/>
    <mergeCell ref="O28:AD28"/>
    <mergeCell ref="AF28:AV2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U10:V10"/>
    <mergeCell ref="B22:C23"/>
    <mergeCell ref="B29:C29"/>
    <mergeCell ref="B27:C27"/>
    <mergeCell ref="G27:I27"/>
    <mergeCell ref="D27:F27"/>
    <mergeCell ref="J27:N27"/>
    <mergeCell ref="D16:X16"/>
    <mergeCell ref="B16:C17"/>
    <mergeCell ref="B18:C19"/>
    <mergeCell ref="D18:X18"/>
    <mergeCell ref="D21:X21"/>
    <mergeCell ref="D19:X19"/>
    <mergeCell ref="B20:C21"/>
    <mergeCell ref="O29:AD29"/>
    <mergeCell ref="Y22:Z23"/>
    <mergeCell ref="D23:X23"/>
    <mergeCell ref="J29:N29"/>
    <mergeCell ref="D29:F29"/>
    <mergeCell ref="G29:I29"/>
    <mergeCell ref="D17:X17"/>
    <mergeCell ref="Y16:Z17"/>
    <mergeCell ref="D22:X22"/>
    <mergeCell ref="D20:X20"/>
    <mergeCell ref="Y18:Z19"/>
    <mergeCell ref="B28:C28"/>
    <mergeCell ref="D28:F28"/>
    <mergeCell ref="G28:I28"/>
    <mergeCell ref="J28:N28"/>
    <mergeCell ref="D34:F34"/>
    <mergeCell ref="G34:I34"/>
    <mergeCell ref="D36:F36"/>
    <mergeCell ref="G36:I36"/>
    <mergeCell ref="B38:C38"/>
    <mergeCell ref="B34:C34"/>
    <mergeCell ref="B35:C35"/>
    <mergeCell ref="B36:C36"/>
    <mergeCell ref="B37:C37"/>
    <mergeCell ref="D32:F32"/>
    <mergeCell ref="G32:I32"/>
    <mergeCell ref="D31:F31"/>
    <mergeCell ref="G31:I31"/>
    <mergeCell ref="J31:N31"/>
    <mergeCell ref="D35:F35"/>
    <mergeCell ref="G35:I35"/>
    <mergeCell ref="J35:N35"/>
    <mergeCell ref="D37:F37"/>
    <mergeCell ref="G37:I37"/>
    <mergeCell ref="J37:N37"/>
    <mergeCell ref="D30:F30"/>
    <mergeCell ref="G30:I30"/>
    <mergeCell ref="O30:AD30"/>
    <mergeCell ref="AF30:AV30"/>
    <mergeCell ref="AW30:AX30"/>
    <mergeCell ref="AZ30:BA30"/>
    <mergeCell ref="J30:N30"/>
    <mergeCell ref="BB30:BC30"/>
    <mergeCell ref="AF29:AV29"/>
    <mergeCell ref="AW29:AX29"/>
    <mergeCell ref="D33:F33"/>
    <mergeCell ref="G33:I33"/>
    <mergeCell ref="J33:N33"/>
    <mergeCell ref="O33:AD33"/>
    <mergeCell ref="AF33:AV33"/>
    <mergeCell ref="AW33:AX33"/>
    <mergeCell ref="O31:AD31"/>
    <mergeCell ref="AF31:AV31"/>
    <mergeCell ref="AW31:AX31"/>
    <mergeCell ref="J32:N32"/>
    <mergeCell ref="O32:AD32"/>
    <mergeCell ref="AF32:AV32"/>
    <mergeCell ref="AW32:AX32"/>
    <mergeCell ref="O35:AD35"/>
    <mergeCell ref="AF35:AV35"/>
    <mergeCell ref="AW35:AX35"/>
    <mergeCell ref="J36:N36"/>
    <mergeCell ref="O36:AD36"/>
    <mergeCell ref="AF36:AV36"/>
    <mergeCell ref="AW36:AX36"/>
    <mergeCell ref="AZ34:BA34"/>
    <mergeCell ref="BB34:BC34"/>
    <mergeCell ref="AZ35:BA35"/>
    <mergeCell ref="BB35:BC35"/>
    <mergeCell ref="J34:N34"/>
    <mergeCell ref="O34:AD34"/>
    <mergeCell ref="AZ36:BA36"/>
    <mergeCell ref="BB36:BC36"/>
    <mergeCell ref="AF34:AV34"/>
    <mergeCell ref="AW34:AX34"/>
    <mergeCell ref="O37:AD37"/>
    <mergeCell ref="AF37:AV37"/>
    <mergeCell ref="AW37:AX37"/>
    <mergeCell ref="AZ37:BA37"/>
    <mergeCell ref="BB37:BC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W39:AX39"/>
    <mergeCell ref="AZ39:BA39"/>
    <mergeCell ref="BB39:BC39"/>
    <mergeCell ref="D39:F39"/>
    <mergeCell ref="G39:I39"/>
    <mergeCell ref="J39:N39"/>
    <mergeCell ref="O39:AD39"/>
    <mergeCell ref="E53:F53"/>
    <mergeCell ref="B58:BC58"/>
    <mergeCell ref="E47:F47"/>
    <mergeCell ref="AH53:AJ53"/>
    <mergeCell ref="G53:AD53"/>
    <mergeCell ref="AP51:AR51"/>
    <mergeCell ref="AP53:AR53"/>
    <mergeCell ref="AE53:AG53"/>
    <mergeCell ref="AN53:AO53"/>
    <mergeCell ref="AP47:AR47"/>
    <mergeCell ref="AK53:AL53"/>
    <mergeCell ref="AN51:AO51"/>
    <mergeCell ref="AN52:AO52"/>
    <mergeCell ref="AE50:AG50"/>
    <mergeCell ref="AK52:AL52"/>
    <mergeCell ref="AK51:AL51"/>
    <mergeCell ref="AN47:AO47"/>
    <mergeCell ref="AK47:AL47"/>
    <mergeCell ref="E46:F46"/>
    <mergeCell ref="E45:F45"/>
    <mergeCell ref="AH51:AJ51"/>
    <mergeCell ref="AH52:AJ52"/>
    <mergeCell ref="G52:AD52"/>
    <mergeCell ref="E50:F50"/>
    <mergeCell ref="AH50:AJ50"/>
    <mergeCell ref="E51:F51"/>
    <mergeCell ref="G51:AD51"/>
    <mergeCell ref="E52:F52"/>
    <mergeCell ref="AE51:AG51"/>
    <mergeCell ref="AE45:AG45"/>
    <mergeCell ref="AH45:AJ45"/>
    <mergeCell ref="AE52:AG52"/>
    <mergeCell ref="E49:AD49"/>
    <mergeCell ref="AE49:AG49"/>
    <mergeCell ref="G47:AD47"/>
    <mergeCell ref="A2:AP2"/>
    <mergeCell ref="A3:AP3"/>
    <mergeCell ref="A4:AP4"/>
    <mergeCell ref="B57:BC57"/>
    <mergeCell ref="E44:F44"/>
    <mergeCell ref="AH43:AJ43"/>
    <mergeCell ref="E43:AD43"/>
    <mergeCell ref="AK43:AO43"/>
    <mergeCell ref="AP43:AR43"/>
    <mergeCell ref="AF39:AV39"/>
    <mergeCell ref="G46:AD46"/>
    <mergeCell ref="AN46:AO46"/>
    <mergeCell ref="AN45:AO45"/>
    <mergeCell ref="G44:AD44"/>
    <mergeCell ref="AE44:AG44"/>
    <mergeCell ref="AH44:AJ44"/>
    <mergeCell ref="AK44:AL44"/>
    <mergeCell ref="AN44:AO44"/>
    <mergeCell ref="AP52:AR52"/>
    <mergeCell ref="AP44:AR44"/>
    <mergeCell ref="G45:AD45"/>
    <mergeCell ref="AP49:AR49"/>
    <mergeCell ref="G50:AD50"/>
    <mergeCell ref="AP45:AR45"/>
    <mergeCell ref="BB22:BC23"/>
    <mergeCell ref="AG23:BA23"/>
    <mergeCell ref="AG22:BA22"/>
    <mergeCell ref="AK50:AL50"/>
    <mergeCell ref="AN50:AO50"/>
    <mergeCell ref="AP50:AR50"/>
    <mergeCell ref="AH47:AJ47"/>
    <mergeCell ref="AE43:AG43"/>
    <mergeCell ref="AK45:AL45"/>
    <mergeCell ref="AE46:AG46"/>
    <mergeCell ref="AH46:AJ46"/>
    <mergeCell ref="AK46:AL46"/>
    <mergeCell ref="AE47:AG47"/>
    <mergeCell ref="AP46:AR46"/>
    <mergeCell ref="AH49:AJ49"/>
    <mergeCell ref="AK49:AO49"/>
    <mergeCell ref="AZ32:BA32"/>
    <mergeCell ref="BB32:BC32"/>
    <mergeCell ref="AZ31:BA31"/>
    <mergeCell ref="BB31:BC31"/>
    <mergeCell ref="AZ33:BA33"/>
    <mergeCell ref="BB33:BC33"/>
    <mergeCell ref="BB29:BC29"/>
  </mergeCells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&amp;C&amp;F&amp;R&amp;P von &amp;N </oddFooter>
  </headerFooter>
  <drawing r:id="rId2"/>
  <legacyDrawing r:id="rId3"/>
  <controls>
    <control shapeId="2050" r:id="rId4" name="CommandButton2"/>
    <control shapeId="2049" r:id="rId5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Gruppenspiele</vt:lpstr>
      <vt:lpstr>Endrunde</vt:lpstr>
      <vt:lpstr>Deckblatt!Druckbereich</vt:lpstr>
      <vt:lpstr>Endrunde!Druckbereich</vt:lpstr>
      <vt:lpstr>Gruppenspiele!Druckbereich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fraenzchen04</cp:lastModifiedBy>
  <cp:lastPrinted>2015-12-15T07:11:03Z</cp:lastPrinted>
  <dcterms:created xsi:type="dcterms:W3CDTF">2002-02-21T07:48:38Z</dcterms:created>
  <dcterms:modified xsi:type="dcterms:W3CDTF">2015-12-16T00:23:44Z</dcterms:modified>
</cp:coreProperties>
</file>